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 yWindow="65428" windowWidth="17400" windowHeight="8868" tabRatio="764" activeTab="0"/>
  </bookViews>
  <sheets>
    <sheet name="Baseline Description" sheetId="1" r:id="rId1"/>
    <sheet name="Zone Summary" sheetId="2" r:id="rId2"/>
    <sheet name="Outdoor Air" sheetId="3" r:id="rId3"/>
    <sheet name="Plug Load" sheetId="4" r:id="rId4"/>
    <sheet name="Lighting Load" sheetId="5" r:id="rId5"/>
    <sheet name="MEL" sheetId="6" r:id="rId6"/>
    <sheet name="Schedules" sheetId="7" r:id="rId7"/>
    <sheet name="SchedulePlots" sheetId="8" r:id="rId8"/>
  </sheets>
  <definedNames>
    <definedName name="_xlnm.Print_Titles" localSheetId="0">'Baseline Description'!$5:$5</definedName>
  </definedNames>
  <calcPr fullCalcOnLoad="1"/>
</workbook>
</file>

<file path=xl/sharedStrings.xml><?xml version="1.0" encoding="utf-8"?>
<sst xmlns="http://schemas.openxmlformats.org/spreadsheetml/2006/main" count="777" uniqueCount="479">
  <si>
    <r>
      <t xml:space="preserve">Miscellaneous Electric Load </t>
    </r>
    <r>
      <rPr>
        <sz val="10"/>
        <rFont val="Arial"/>
        <family val="2"/>
      </rPr>
      <t xml:space="preserve"> </t>
    </r>
  </si>
  <si>
    <t>Total kWh/yr</t>
  </si>
  <si>
    <t>Assuming averagely two-bedroom for each apartment for the entire building.  Number of occupants per unit = 0.5 × Nbr + 1.5</t>
  </si>
  <si>
    <t>Office</t>
  </si>
  <si>
    <t>People</t>
  </si>
  <si>
    <t>WEH</t>
  </si>
  <si>
    <t>Plug</t>
  </si>
  <si>
    <t>Infiltration</t>
  </si>
  <si>
    <t>Heating</t>
  </si>
  <si>
    <t>SWH</t>
  </si>
  <si>
    <t>Corridor Area</t>
  </si>
  <si>
    <t>ALL</t>
  </si>
  <si>
    <t>The 0.7 W/ft2 value for multi-daily building in 90.1-2004 is for building common area only (hallway, recreational center, etc.), permanent living spaces are not regulated.  Therefore, PNNL suggests using the hard-wired lighting loads specified by Building America Benchmark.  PNNL will work with Lighting Committee for inputs.</t>
  </si>
  <si>
    <t xml:space="preserve">Apartment </t>
  </si>
  <si>
    <t>Source: Building America Benchmark/PTAC Rulemaking</t>
  </si>
  <si>
    <t>Cooling</t>
  </si>
  <si>
    <t>Source: AEDG-Warehouse</t>
  </si>
  <si>
    <t>FAN</t>
  </si>
  <si>
    <t>Built-up Roof: 
Roof membrane+Roof insulation+metal decking</t>
  </si>
  <si>
    <t>horizontal</t>
  </si>
  <si>
    <t xml:space="preserve">    Supply Fan Total Efficiency (%)</t>
  </si>
  <si>
    <t>Supply Fan</t>
  </si>
  <si>
    <t xml:space="preserve">    Tank Volume (gal)</t>
  </si>
  <si>
    <t>Elevator</t>
  </si>
  <si>
    <t>Exterior Lighting</t>
  </si>
  <si>
    <t xml:space="preserve">PNNL suggests to model the exterior lighting.  Need input from the experts in the Lighting Committee. </t>
  </si>
  <si>
    <t>PNNL will rotate the entire building 90 degree and then average the energy use results.  In this way, the prototype building will be orientation neutral.</t>
  </si>
  <si>
    <t xml:space="preserve">    Supply Fan Pressure Drop</t>
  </si>
  <si>
    <t>1. SHGC: There is no SHGC requirement in 90.1-2004 in climate zone 8.  However, 90.1-2004 requires a SHGC of 0.45 in zone 8.  Need input from the SWG on the SHGC value in the 90.1-2004 baseline model.  Should we use the same value as specified in 2007 version?   
2. VLT: There are no VLT requirements in the 2004 or 2007 Standard. However, we understand that the analysis for the impact of daylight in 2010 Standard requires an established VLT.  PNNL suggests to use the VLT factor in Table C.3.5 in 90.1-2004 as the baseline assumptions. PNNL expects that the Envelop Committee will provide us the VLT for a specific U-factor and SHGC requirement for the daylighting analysis.  Need inputs from the Simulation WG. 
3.  Window Framing:  90.1-2007 requires the different U-factor for different window framing, which is not the case for the 2004 version.  What is the general practice for the window framing type in a typical large office building? Nonmetal framing?</t>
  </si>
  <si>
    <t xml:space="preserve">Thermal Zoning
</t>
  </si>
  <si>
    <t>Program</t>
  </si>
  <si>
    <t>gas, electricity</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</si>
  <si>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</si>
  <si>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</si>
  <si>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</si>
  <si>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</si>
  <si>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</si>
  <si>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</si>
  <si>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</si>
  <si>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</si>
  <si>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</si>
  <si>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</si>
  <si>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</si>
  <si>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</si>
  <si>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</si>
  <si>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</si>
  <si>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</si>
  <si>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</si>
  <si>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</si>
  <si>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</si>
  <si>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No</t>
  </si>
  <si>
    <t>Service Water Heating</t>
  </si>
  <si>
    <t>Internal Loads &amp; Schedules</t>
  </si>
  <si>
    <t>Lighting</t>
  </si>
  <si>
    <t>Occupancy</t>
  </si>
  <si>
    <t>All</t>
  </si>
  <si>
    <t>WD</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</si>
  <si>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</si>
  <si>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</si>
  <si>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</si>
  <si>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</si>
  <si>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</si>
  <si>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</si>
  <si>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</si>
  <si>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</si>
  <si>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</si>
  <si>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</si>
  <si>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</si>
  <si>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</si>
  <si>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</si>
  <si>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</si>
  <si>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</si>
  <si>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</si>
  <si>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</si>
  <si>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</si>
  <si>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</si>
  <si>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</si>
  <si>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</si>
  <si>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</si>
  <si>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</si>
  <si>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</si>
  <si>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</si>
  <si>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Data Source</t>
  </si>
  <si>
    <t>90.1 Simulation Working Group
Review Comments</t>
  </si>
  <si>
    <t>Reviewer Summary Evaluation</t>
  </si>
  <si>
    <t>Status</t>
  </si>
  <si>
    <t>Comments</t>
  </si>
  <si>
    <t>Vintage</t>
  </si>
  <si>
    <t>NEW CONSTRUCTION</t>
  </si>
  <si>
    <t>Location 
(Representing 8 Climate Zones)</t>
  </si>
  <si>
    <t>Zone 6A:  Burlington (cold, humid)
Zone 6B:  Helena (cold, dry)
Zone 7:  Duluth (very cold)
Zone 8:  Fairbanks (subarctic)</t>
  </si>
  <si>
    <t>Available fuel types</t>
  </si>
  <si>
    <t>Building Type (Principal Building Function)</t>
  </si>
  <si>
    <t>Building Prototype</t>
  </si>
  <si>
    <t>Total Floor Area (sq feet)</t>
  </si>
  <si>
    <t xml:space="preserve">Building shape </t>
  </si>
  <si>
    <t xml:space="preserve">Aspect Ratio </t>
  </si>
  <si>
    <t>Window Fraction
(Window-to-Wall Ratio)</t>
  </si>
  <si>
    <t>none</t>
  </si>
  <si>
    <t>Architecture</t>
  </si>
  <si>
    <t xml:space="preserve">    Construction</t>
  </si>
  <si>
    <t xml:space="preserve">    Dimensions</t>
  </si>
  <si>
    <t xml:space="preserve">based on floor area and aspect ratio </t>
  </si>
  <si>
    <t xml:space="preserve">    Tilts and orientations</t>
  </si>
  <si>
    <t xml:space="preserve">vertical
</t>
  </si>
  <si>
    <t>based on floor area and aspect ratio</t>
  </si>
  <si>
    <t>based on window fraction, location, glazing sill height, floor area and aspect ratio</t>
  </si>
  <si>
    <t xml:space="preserve">    Glass-Type and frame</t>
  </si>
  <si>
    <t xml:space="preserve">    SHGC (all)</t>
  </si>
  <si>
    <t xml:space="preserve">    Visible transmittance</t>
  </si>
  <si>
    <t xml:space="preserve">    Operable area</t>
  </si>
  <si>
    <t xml:space="preserve">   Construction</t>
  </si>
  <si>
    <t xml:space="preserve">   Dimensions</t>
  </si>
  <si>
    <t>based on floor plan and floor-to-floor height</t>
  </si>
  <si>
    <t xml:space="preserve">   Infiltration (ACH)</t>
  </si>
  <si>
    <t xml:space="preserve">    Heating type</t>
  </si>
  <si>
    <t xml:space="preserve">    Cooling type</t>
  </si>
  <si>
    <t xml:space="preserve">    Distribution and terminal units</t>
  </si>
  <si>
    <t xml:space="preserve">    Air Conditioning</t>
  </si>
  <si>
    <t xml:space="preserve">    Heating</t>
  </si>
  <si>
    <t xml:space="preserve">    Supply air temperature</t>
  </si>
  <si>
    <t>Maximum 110F, Minimum 52F</t>
  </si>
  <si>
    <t xml:space="preserve">    Fan schedules</t>
  </si>
  <si>
    <t xml:space="preserve">    Economizers</t>
  </si>
  <si>
    <t xml:space="preserve">    Ventilation</t>
  </si>
  <si>
    <t xml:space="preserve">    Demand Control Ventilation</t>
  </si>
  <si>
    <t xml:space="preserve">    Energy Recovery</t>
  </si>
  <si>
    <t xml:space="preserve">    SWH type</t>
  </si>
  <si>
    <t xml:space="preserve">    Fuel type</t>
  </si>
  <si>
    <t xml:space="preserve">    Thermal efficiency (%)</t>
  </si>
  <si>
    <t xml:space="preserve">    Water temperature setpoint</t>
  </si>
  <si>
    <t xml:space="preserve">    Water consumption</t>
  </si>
  <si>
    <t xml:space="preserve">    Schedule</t>
  </si>
  <si>
    <t xml:space="preserve">    Daylighting Controls</t>
  </si>
  <si>
    <t xml:space="preserve">    Occupancy Sensors</t>
  </si>
  <si>
    <t xml:space="preserve">Plug load </t>
  </si>
  <si>
    <t xml:space="preserve">    Average people</t>
  </si>
  <si>
    <t>References</t>
  </si>
  <si>
    <r>
      <t xml:space="preserve">    U-factor (Btu / h * ft</t>
    </r>
    <r>
      <rPr>
        <vertAlign val="superscript"/>
        <sz val="10"/>
        <color indexed="8"/>
        <rFont val="Arial"/>
        <family val="2"/>
      </rPr>
      <t>2</t>
    </r>
    <r>
      <rPr>
        <sz val="10"/>
        <color indexed="8"/>
        <rFont val="Arial"/>
        <family val="2"/>
      </rPr>
      <t xml:space="preserve"> * °F) and/or
    R-value (h * ft</t>
    </r>
    <r>
      <rPr>
        <vertAlign val="superscript"/>
        <sz val="10"/>
        <color indexed="8"/>
        <rFont val="Arial"/>
        <family val="2"/>
      </rPr>
      <t>2</t>
    </r>
    <r>
      <rPr>
        <sz val="10"/>
        <color indexed="8"/>
        <rFont val="Arial"/>
        <family val="2"/>
      </rPr>
      <t xml:space="preserve"> * °F / Btu)</t>
    </r>
  </si>
  <si>
    <r>
      <t xml:space="preserve">    U-factor (Btu / h * ft</t>
    </r>
    <r>
      <rPr>
        <vertAlign val="superscript"/>
        <sz val="10"/>
        <color indexed="8"/>
        <rFont val="Arial"/>
        <family val="2"/>
      </rPr>
      <t>2</t>
    </r>
    <r>
      <rPr>
        <sz val="10"/>
        <color indexed="8"/>
        <rFont val="Arial"/>
        <family val="2"/>
      </rPr>
      <t xml:space="preserve"> * °F) </t>
    </r>
  </si>
  <si>
    <r>
      <t xml:space="preserve">See under </t>
    </r>
    <r>
      <rPr>
        <b/>
        <sz val="10"/>
        <color indexed="8"/>
        <rFont val="Arial"/>
        <family val="2"/>
      </rPr>
      <t>Schedules</t>
    </r>
  </si>
  <si>
    <r>
      <t xml:space="preserve">    Average power density (W/ft</t>
    </r>
    <r>
      <rPr>
        <vertAlign val="superscript"/>
        <sz val="10"/>
        <color indexed="8"/>
        <rFont val="Arial"/>
        <family val="2"/>
      </rPr>
      <t>2</t>
    </r>
    <r>
      <rPr>
        <sz val="10"/>
        <color indexed="8"/>
        <rFont val="Arial"/>
        <family val="2"/>
      </rPr>
      <t>)</t>
    </r>
  </si>
  <si>
    <t xml:space="preserve">    Thermostat Setpoint</t>
  </si>
  <si>
    <t xml:space="preserve">    Thermostat Setback</t>
  </si>
  <si>
    <t>75°F Cooling/70°F Heating</t>
  </si>
  <si>
    <t>PNNL
Review Comments</t>
  </si>
  <si>
    <t>Briggs, R.S., R.G. Lucas, and Z.T. Taylor. 2003. Climate Classification for Building Energy Codes and Standards:
Part 2—Zone Definitions, Maps, and Comparisons. ASHRAE Transactions 109(2).</t>
  </si>
  <si>
    <t>Selection of representative climates based on Briggs' paper</t>
  </si>
  <si>
    <r>
      <t xml:space="preserve">Status: 
</t>
    </r>
    <r>
      <rPr>
        <b/>
        <sz val="8"/>
        <rFont val="Arial"/>
        <family val="2"/>
      </rPr>
      <t xml:space="preserve">Good   </t>
    </r>
    <r>
      <rPr>
        <sz val="8"/>
        <rFont val="Arial"/>
        <family val="2"/>
      </rPr>
      <t xml:space="preserve">= Good enough. 
</t>
    </r>
    <r>
      <rPr>
        <b/>
        <sz val="8"/>
        <rFont val="Arial"/>
        <family val="2"/>
      </rPr>
      <t>OK</t>
    </r>
    <r>
      <rPr>
        <sz val="8"/>
        <rFont val="Arial"/>
        <family val="2"/>
      </rPr>
      <t xml:space="preserve">      = Okay for now, but needs improvement. 
</t>
    </r>
    <r>
      <rPr>
        <b/>
        <sz val="8"/>
        <rFont val="Arial"/>
        <family val="2"/>
      </rPr>
      <t>Update</t>
    </r>
    <r>
      <rPr>
        <sz val="8"/>
        <rFont val="Arial"/>
        <family val="2"/>
      </rPr>
      <t xml:space="preserve"> = Needs improvement right away. (Identify better alternative in Comments Column)</t>
    </r>
  </si>
  <si>
    <t>Misc.</t>
  </si>
  <si>
    <t>non-directional</t>
  </si>
  <si>
    <t>2 x 4 uninsulated stud wall</t>
  </si>
  <si>
    <t>autosized to design day</t>
  </si>
  <si>
    <t>Skylight</t>
  </si>
  <si>
    <t>NA</t>
  </si>
  <si>
    <t>Multifamily</t>
  </si>
  <si>
    <r>
      <t>8 lbs/ft</t>
    </r>
    <r>
      <rPr>
        <vertAlign val="superscript"/>
        <sz val="10"/>
        <color indexed="8"/>
        <rFont val="Arial"/>
        <family val="2"/>
      </rPr>
      <t>2</t>
    </r>
    <r>
      <rPr>
        <sz val="10"/>
        <color indexed="8"/>
        <rFont val="Arial"/>
        <family val="2"/>
      </rPr>
      <t xml:space="preserve"> of floor area</t>
    </r>
  </si>
  <si>
    <t xml:space="preserve">PNNL suggests to add elevator energy use.  </t>
  </si>
  <si>
    <t>10
(No drop-in ceiling plenum is modeled)</t>
  </si>
  <si>
    <t>Floor to floor height (ft)</t>
  </si>
  <si>
    <t>Floor to ceiling height (ft)</t>
  </si>
  <si>
    <t>Glazing sill height (ft)</t>
  </si>
  <si>
    <t>Slab-on-grade floors (unheated)</t>
  </si>
  <si>
    <t xml:space="preserve">   Slab on grade floor insulation Level 
   (F-factor)</t>
  </si>
  <si>
    <t>90.1 Mechanical Subcommittee</t>
  </si>
  <si>
    <t>Constant volume</t>
  </si>
  <si>
    <t>Design day refers to ASHRAE's design day data as 99.6% for heating and 0.4% for cooling conditions.</t>
  </si>
  <si>
    <t>The Standards (90.1-2004 or 2007) do not specify air infiltration rates. This simple assumption is common practice in building energy modeling but probably underestimates the real impact of infiltration.  We need to discuss the reasonable assumption of infiltration rate to model in the baseline building.  More importantly, how do we handle the 0.4 cfm/ft² air leakage rate (at 75 pa) as specified in the recently approved addenda z to 90.1-2007?</t>
  </si>
  <si>
    <r>
      <t xml:space="preserve">The current model doesn't have thermostat setback.  Would this a common practice to assume the thermostat setback in apartment buildings?  PNNL's study for a mid-rise apt in Boston shows the setback practice.
Reference: PNNL-15997. </t>
    </r>
    <r>
      <rPr>
        <i/>
        <sz val="8"/>
        <rFont val="Arial"/>
        <family val="2"/>
      </rPr>
      <t>Building Energy Model Calibration for Maverick Gardens Mid-Rise A</t>
    </r>
  </si>
  <si>
    <t xml:space="preserve">Building America Benchmark suggests using 0.55 watts/cfm for fan power consumption in residential buildings. If assuming the fan total efficiency is 58%, the corresponding fan pressure drop is 1.5 in. w.c., which seems reasonable for this application. </t>
  </si>
  <si>
    <t>Annual Appliance and Equipment Loads for Apartment (Source: Building America Research Benchmark)</t>
  </si>
  <si>
    <t>Apartment Electricity (kWh/yr)</t>
  </si>
  <si>
    <t>Each floor has 8 apartments except ground floor (7 apartment and 1 lobby with equivalent apartment area)
Total 8 apartments per floor with corridor in center.
Zone depth is 25 ft for each apartment from side walls and each apt is 25' x 38' (950 ft²).</t>
  </si>
  <si>
    <t>Daily Peak watts/ft²</t>
  </si>
  <si>
    <t>FFA: finished floor area, ft²</t>
  </si>
  <si>
    <t>Benchmark Annual Energy Consumption for Miscellaneous Electric and Gas Loads. (three-bedroom house 1920 ft2)</t>
  </si>
  <si>
    <t>Zone 1A:  Miami (very hot, humid)
Zone 1B:  Riyadh, Saudi Arabia (very hot, dry)
Zone 2A:  Houston (hot, humid) 
Zone 2B:  Phoenix (hot, dry)
Zone 3A:  Memphis (warm, humid) 
Zone 3B:  El Paso (warm, dry)
Zone 3C:  San Francisco (warm,marine)</t>
  </si>
  <si>
    <t>Zone 4A:  Baltimore (mild, humid)
Zone 4B:  Albuquerque (mild, dry)
Zone 4C:  Salem (mild, marine)
Zone 5A:  Chicago (cold, humid)
Zone 5B:  Boise (cold, dry)
Zone 5C:  Vancouver, BC (cold, marine)</t>
  </si>
  <si>
    <t>0.2016 cfm/ft² of gross exterior wall area at all times (at 10 mph wind speed)</t>
  </si>
  <si>
    <t xml:space="preserve">Lighting use per day </t>
  </si>
  <si>
    <t>kW</t>
  </si>
  <si>
    <t>W</t>
  </si>
  <si>
    <t>Peak lighting use</t>
  </si>
  <si>
    <t>Per Apartment Unit</t>
  </si>
  <si>
    <t xml:space="preserve">CFA =  </t>
  </si>
  <si>
    <t>per apartment unit</t>
  </si>
  <si>
    <t xml:space="preserve">Eplus Lighting input </t>
  </si>
  <si>
    <t>These 17 climate cities have been reviewed and confirmed by the 90.1 Simulation Working Group.</t>
  </si>
  <si>
    <t>High-Rise Apartment</t>
  </si>
  <si>
    <t>84,360
(152 ft x 55.5 ft)</t>
  </si>
  <si>
    <t>ASHRAE 90.1 Prototype Building Modeling Specifications</t>
  </si>
  <si>
    <t>3 ft (14 ft wide x 4 ft high)</t>
  </si>
  <si>
    <t>Interior</t>
  </si>
  <si>
    <t>Descriptions</t>
  </si>
  <si>
    <t>ASHRAE 90.1</t>
  </si>
  <si>
    <t xml:space="preserve"> </t>
  </si>
  <si>
    <t>Reference: 
PNNL-16770: Analysis of Energy Saving Impacts of ASHRAE 90.1-2004 for the State of New York
Base Assembly from 90.1 Appendix A.</t>
  </si>
  <si>
    <t>ASHRAE 90.1 Requirements
Residential; Roofs, Insulation entirely above deck</t>
  </si>
  <si>
    <t>ASHRAE 90.1 Requirements</t>
  </si>
  <si>
    <t>8" concrete slab poured directly on to the earth</t>
  </si>
  <si>
    <t>No setback for apartments</t>
  </si>
  <si>
    <r>
      <t xml:space="preserve">ASHRAE Ventilation Standard 62.1  
See under </t>
    </r>
    <r>
      <rPr>
        <b/>
        <sz val="10"/>
        <rFont val="Arial"/>
        <family val="2"/>
      </rPr>
      <t>Outdoor Air</t>
    </r>
  </si>
  <si>
    <t>ASHRAE Ventilation Standard 62.1</t>
  </si>
  <si>
    <t>Reference:
Building America Research Benchmark</t>
  </si>
  <si>
    <t>Gowri K, MA Halverson, and EE Richman.  2007.  Analysis of Energy Saving Impacts of ASHRAE 90.1-2004 for New York.  PNNL-16770, Pacific Northwest National Laboratory, Richland, WA.  http://www.pnl.gov/main/publications/external/technical_reports/PNNL-16770.pdf</t>
  </si>
  <si>
    <t xml:space="preserve">Gowri K, DW Winiarski, and RE Jarnagin.  2009.  Infiltration modeling guidelines for commercial building energy analysis .  PNNL-18898, Pacific Northwest National Laboratory, Richland, WA.  http://www.pnl.gov/main/publications/external/technical_reports/PNNL-18898.pdf
</t>
  </si>
  <si>
    <t xml:space="preserve">DOE Commercial Reference Building Models of the National Building Stock: http://www.nrel.gov/docs/fy11osti/46861.pdf  </t>
  </si>
  <si>
    <t>RECS 2005. EIA's Residential Energy Consumption Survey. http://www.eia.doe.gov/emeu/recs/</t>
  </si>
  <si>
    <t>Building America Research Benchmark.  http://www1.eere.energy.gov/buildings/building_america/index.html</t>
  </si>
  <si>
    <t>ASHRAE 90.1 requirements for motor efficiency and fan power limitation</t>
  </si>
  <si>
    <t>Depending on the fan supply air cfm</t>
  </si>
  <si>
    <t>Depending on the fan motor size</t>
  </si>
  <si>
    <t>Apartment: Building America Research Benchmark
Corridor: 90.1-2004</t>
  </si>
  <si>
    <r>
      <t xml:space="preserve"> </t>
    </r>
    <r>
      <rPr>
        <b/>
        <sz val="10"/>
        <color indexed="8"/>
        <rFont val="Arial"/>
        <family val="2"/>
      </rPr>
      <t xml:space="preserve">Appliance </t>
    </r>
  </si>
  <si>
    <r>
      <t xml:space="preserve"> Electricity  </t>
    </r>
    <r>
      <rPr>
        <b/>
        <sz val="10"/>
        <color indexed="8"/>
        <rFont val="Arial"/>
        <family val="2"/>
      </rPr>
      <t xml:space="preserve">(kWh/yr) </t>
    </r>
  </si>
  <si>
    <r>
      <t xml:space="preserve"> Natural Gas  </t>
    </r>
    <r>
      <rPr>
        <b/>
        <sz val="10"/>
        <color indexed="8"/>
        <rFont val="Arial"/>
        <family val="2"/>
      </rPr>
      <t xml:space="preserve">(therms/yr) </t>
    </r>
    <r>
      <rPr>
        <b/>
        <sz val="10"/>
        <rFont val="Arial"/>
        <family val="2"/>
      </rPr>
      <t xml:space="preserve"> </t>
    </r>
  </si>
  <si>
    <r>
      <t xml:space="preserve"> </t>
    </r>
    <r>
      <rPr>
        <b/>
        <sz val="10"/>
        <color indexed="8"/>
        <rFont val="Arial"/>
        <family val="2"/>
      </rPr>
      <t xml:space="preserve">Sensible Load Fraction </t>
    </r>
    <r>
      <rPr>
        <b/>
        <sz val="10"/>
        <rFont val="Arial"/>
        <family val="2"/>
      </rPr>
      <t xml:space="preserve"> </t>
    </r>
  </si>
  <si>
    <r>
      <t xml:space="preserve"> </t>
    </r>
    <r>
      <rPr>
        <b/>
        <sz val="10"/>
        <color indexed="8"/>
        <rFont val="Arial"/>
        <family val="2"/>
      </rPr>
      <t xml:space="preserve">Latent Load Fraction </t>
    </r>
    <r>
      <rPr>
        <b/>
        <sz val="10"/>
        <rFont val="Arial"/>
        <family val="2"/>
      </rPr>
      <t xml:space="preserve"> </t>
    </r>
  </si>
  <si>
    <r>
      <t xml:space="preserve"> </t>
    </r>
    <r>
      <rPr>
        <sz val="10"/>
        <color indexed="8"/>
        <rFont val="Arial"/>
        <family val="2"/>
      </rPr>
      <t xml:space="preserve">Refrigerator </t>
    </r>
    <r>
      <rPr>
        <sz val="10"/>
        <rFont val="Arial"/>
        <family val="2"/>
      </rPr>
      <t xml:space="preserve"> </t>
    </r>
  </si>
  <si>
    <r>
      <t xml:space="preserve"> </t>
    </r>
    <r>
      <rPr>
        <sz val="10"/>
        <color indexed="8"/>
        <rFont val="Arial"/>
        <family val="2"/>
      </rPr>
      <t xml:space="preserve"> </t>
    </r>
    <r>
      <rPr>
        <sz val="10"/>
        <rFont val="Arial"/>
        <family val="2"/>
      </rPr>
      <t xml:space="preserve"> </t>
    </r>
  </si>
  <si>
    <r>
      <t xml:space="preserve"> </t>
    </r>
    <r>
      <rPr>
        <sz val="10"/>
        <color indexed="8"/>
        <rFont val="Arial"/>
        <family val="2"/>
      </rPr>
      <t xml:space="preserve">Clothes Washer (3 ft3 drum) </t>
    </r>
    <r>
      <rPr>
        <sz val="10"/>
        <rFont val="Arial"/>
        <family val="2"/>
      </rPr>
      <t xml:space="preserve"> </t>
    </r>
  </si>
  <si>
    <r>
      <t xml:space="preserve"> </t>
    </r>
    <r>
      <rPr>
        <sz val="10"/>
        <color indexed="8"/>
        <rFont val="Arial"/>
        <family val="2"/>
      </rPr>
      <t>52.5 + 17.5 x N</t>
    </r>
    <r>
      <rPr>
        <vertAlign val="subscript"/>
        <sz val="10"/>
        <color indexed="8"/>
        <rFont val="Arial"/>
        <family val="2"/>
      </rPr>
      <t>br</t>
    </r>
    <r>
      <rPr>
        <sz val="10"/>
        <rFont val="Arial"/>
        <family val="2"/>
      </rPr>
      <t xml:space="preserve"> </t>
    </r>
  </si>
  <si>
    <r>
      <t xml:space="preserve"> </t>
    </r>
    <r>
      <rPr>
        <sz val="10"/>
        <color indexed="8"/>
        <rFont val="Arial"/>
        <family val="2"/>
      </rPr>
      <t xml:space="preserve">Clothes Dryer (Electric) </t>
    </r>
    <r>
      <rPr>
        <sz val="10"/>
        <rFont val="Arial"/>
        <family val="2"/>
      </rPr>
      <t xml:space="preserve"> </t>
    </r>
  </si>
  <si>
    <r>
      <t xml:space="preserve"> </t>
    </r>
    <r>
      <rPr>
        <sz val="10"/>
        <color indexed="8"/>
        <rFont val="Arial"/>
        <family val="2"/>
      </rPr>
      <t>418 + 139 x N</t>
    </r>
    <r>
      <rPr>
        <vertAlign val="subscript"/>
        <sz val="10"/>
        <color indexed="8"/>
        <rFont val="Arial"/>
        <family val="2"/>
      </rPr>
      <t>br</t>
    </r>
    <r>
      <rPr>
        <sz val="10"/>
        <rFont val="Arial"/>
        <family val="2"/>
      </rPr>
      <t xml:space="preserve"> </t>
    </r>
  </si>
  <si>
    <r>
      <t xml:space="preserve"> </t>
    </r>
    <r>
      <rPr>
        <sz val="10"/>
        <color indexed="8"/>
        <rFont val="Arial"/>
        <family val="2"/>
      </rPr>
      <t xml:space="preserve">Clothes Dryer (Gas) </t>
    </r>
    <r>
      <rPr>
        <sz val="10"/>
        <rFont val="Arial"/>
        <family val="2"/>
      </rPr>
      <t xml:space="preserve"> </t>
    </r>
  </si>
  <si>
    <r>
      <t xml:space="preserve"> </t>
    </r>
    <r>
      <rPr>
        <sz val="10"/>
        <color indexed="8"/>
        <rFont val="Arial"/>
        <family val="2"/>
      </rPr>
      <t>38 + 12.7 x N</t>
    </r>
    <r>
      <rPr>
        <vertAlign val="subscript"/>
        <sz val="10"/>
        <color indexed="8"/>
        <rFont val="Arial"/>
        <family val="2"/>
      </rPr>
      <t>br</t>
    </r>
    <r>
      <rPr>
        <sz val="10"/>
        <rFont val="Arial"/>
        <family val="2"/>
      </rPr>
      <t xml:space="preserve"> </t>
    </r>
  </si>
  <si>
    <r>
      <t xml:space="preserve"> </t>
    </r>
    <r>
      <rPr>
        <sz val="10"/>
        <color indexed="8"/>
        <rFont val="Arial"/>
        <family val="2"/>
      </rPr>
      <t>26.5 + 8.8 x N</t>
    </r>
    <r>
      <rPr>
        <vertAlign val="subscript"/>
        <sz val="10"/>
        <color indexed="8"/>
        <rFont val="Arial"/>
        <family val="2"/>
      </rPr>
      <t>br</t>
    </r>
    <r>
      <rPr>
        <sz val="10"/>
        <color indexed="8"/>
        <rFont val="Arial"/>
        <family val="2"/>
      </rPr>
      <t xml:space="preserve">1.00 (Electric) </t>
    </r>
    <r>
      <rPr>
        <sz val="10"/>
        <rFont val="Arial"/>
        <family val="2"/>
      </rPr>
      <t xml:space="preserve"> </t>
    </r>
  </si>
  <si>
    <r>
      <t xml:space="preserve"> </t>
    </r>
    <r>
      <rPr>
        <sz val="10"/>
        <color indexed="8"/>
        <rFont val="Arial"/>
        <family val="2"/>
      </rPr>
      <t xml:space="preserve">0.10 (Gas) 
0.0 (Electric) </t>
    </r>
    <r>
      <rPr>
        <sz val="10"/>
        <rFont val="Arial"/>
        <family val="2"/>
      </rPr>
      <t xml:space="preserve"> </t>
    </r>
  </si>
  <si>
    <r>
      <t xml:space="preserve"> </t>
    </r>
    <r>
      <rPr>
        <sz val="10"/>
        <color indexed="8"/>
        <rFont val="Arial"/>
        <family val="2"/>
      </rPr>
      <t xml:space="preserve">Dishwasher (8 place settings) </t>
    </r>
    <r>
      <rPr>
        <sz val="10"/>
        <rFont val="Arial"/>
        <family val="2"/>
      </rPr>
      <t xml:space="preserve"> </t>
    </r>
  </si>
  <si>
    <r>
      <t xml:space="preserve"> </t>
    </r>
    <r>
      <rPr>
        <sz val="10"/>
        <color indexed="8"/>
        <rFont val="Arial"/>
        <family val="2"/>
      </rPr>
      <t>103 + 34.3 x N</t>
    </r>
    <r>
      <rPr>
        <vertAlign val="subscript"/>
        <sz val="10"/>
        <color indexed="8"/>
        <rFont val="Arial"/>
        <family val="2"/>
      </rPr>
      <t>br</t>
    </r>
    <r>
      <rPr>
        <sz val="10"/>
        <rFont val="Arial"/>
        <family val="2"/>
      </rPr>
      <t xml:space="preserve"> </t>
    </r>
  </si>
  <si>
    <r>
      <t xml:space="preserve"> </t>
    </r>
    <r>
      <rPr>
        <sz val="10"/>
        <color indexed="8"/>
        <rFont val="Arial"/>
        <family val="2"/>
      </rPr>
      <t xml:space="preserve">Range (Electric) </t>
    </r>
    <r>
      <rPr>
        <sz val="10"/>
        <rFont val="Arial"/>
        <family val="2"/>
      </rPr>
      <t xml:space="preserve"> </t>
    </r>
  </si>
  <si>
    <r>
      <t xml:space="preserve"> </t>
    </r>
    <r>
      <rPr>
        <sz val="10"/>
        <color indexed="8"/>
        <rFont val="Arial"/>
        <family val="2"/>
      </rPr>
      <t>302 + 101 x N</t>
    </r>
    <r>
      <rPr>
        <vertAlign val="subscript"/>
        <sz val="10"/>
        <color indexed="8"/>
        <rFont val="Arial"/>
        <family val="2"/>
      </rPr>
      <t>br</t>
    </r>
    <r>
      <rPr>
        <sz val="10"/>
        <color indexed="8"/>
        <rFont val="Arial"/>
        <family val="2"/>
      </rPr>
      <t xml:space="preserve"> </t>
    </r>
    <r>
      <rPr>
        <sz val="10"/>
        <rFont val="Arial"/>
        <family val="2"/>
      </rPr>
      <t xml:space="preserve"> </t>
    </r>
  </si>
  <si>
    <r>
      <t xml:space="preserve"> </t>
    </r>
    <r>
      <rPr>
        <sz val="10"/>
        <color indexed="8"/>
        <rFont val="Arial"/>
        <family val="2"/>
      </rPr>
      <t xml:space="preserve">Range (Gas) </t>
    </r>
    <r>
      <rPr>
        <sz val="10"/>
        <rFont val="Arial"/>
        <family val="2"/>
      </rPr>
      <t xml:space="preserve"> </t>
    </r>
  </si>
  <si>
    <r>
      <t xml:space="preserve"> </t>
    </r>
    <r>
      <rPr>
        <sz val="10"/>
        <color indexed="8"/>
        <rFont val="Arial"/>
        <family val="2"/>
      </rPr>
      <t>22.5 + 7.5 x N</t>
    </r>
    <r>
      <rPr>
        <vertAlign val="subscript"/>
        <sz val="10"/>
        <color indexed="8"/>
        <rFont val="Arial"/>
        <family val="2"/>
      </rPr>
      <t>br</t>
    </r>
    <r>
      <rPr>
        <sz val="10"/>
        <color indexed="8"/>
        <rFont val="Arial"/>
        <family val="2"/>
      </rPr>
      <t xml:space="preserve"> </t>
    </r>
    <r>
      <rPr>
        <sz val="10"/>
        <rFont val="Arial"/>
        <family val="2"/>
      </rPr>
      <t xml:space="preserve"> </t>
    </r>
  </si>
  <si>
    <r>
      <t xml:space="preserve"> </t>
    </r>
    <r>
      <rPr>
        <sz val="10"/>
        <color indexed="8"/>
        <rFont val="Arial"/>
        <family val="2"/>
      </rPr>
      <t xml:space="preserve">Plug-In Lighting </t>
    </r>
    <r>
      <rPr>
        <sz val="10"/>
        <rFont val="Arial"/>
        <family val="2"/>
      </rPr>
      <t xml:space="preserve"> </t>
    </r>
  </si>
  <si>
    <r>
      <t xml:space="preserve"> </t>
    </r>
    <r>
      <rPr>
        <sz val="10"/>
        <color indexed="8"/>
        <rFont val="Arial"/>
        <family val="2"/>
      </rPr>
      <t>0.2*(FFA * 0.8 + 455)</t>
    </r>
  </si>
  <si>
    <r>
      <t xml:space="preserve"> </t>
    </r>
    <r>
      <rPr>
        <sz val="10"/>
        <color indexed="8"/>
        <rFont val="Arial"/>
        <family val="2"/>
      </rPr>
      <t>1231 +194 x N</t>
    </r>
    <r>
      <rPr>
        <vertAlign val="subscript"/>
        <sz val="10"/>
        <color indexed="8"/>
        <rFont val="Arial"/>
        <family val="2"/>
      </rPr>
      <t>br</t>
    </r>
    <r>
      <rPr>
        <sz val="10"/>
        <color indexed="8"/>
        <rFont val="Arial"/>
        <family val="2"/>
      </rPr>
      <t xml:space="preserve">+ 0.316 x FFA </t>
    </r>
    <r>
      <rPr>
        <sz val="10"/>
        <rFont val="Arial"/>
        <family val="2"/>
      </rPr>
      <t xml:space="preserve"> </t>
    </r>
  </si>
  <si>
    <r>
      <t xml:space="preserve"> </t>
    </r>
    <r>
      <rPr>
        <sz val="10"/>
        <color indexed="8"/>
        <rFont val="Arial"/>
        <family val="2"/>
      </rPr>
      <t xml:space="preserve">Fixed Miscellaneous Loads (Gas/Electric) </t>
    </r>
    <r>
      <rPr>
        <sz val="10"/>
        <rFont val="Arial"/>
        <family val="2"/>
      </rPr>
      <t xml:space="preserve"> </t>
    </r>
  </si>
  <si>
    <r>
      <t xml:space="preserve"> </t>
    </r>
    <r>
      <rPr>
        <sz val="10"/>
        <color indexed="8"/>
        <rFont val="Arial"/>
        <family val="2"/>
      </rPr>
      <t xml:space="preserve">Fixed Miscellaneous Loads (All-Electric) </t>
    </r>
    <r>
      <rPr>
        <sz val="10"/>
        <rFont val="Arial"/>
        <family val="2"/>
      </rPr>
      <t xml:space="preserve"> </t>
    </r>
  </si>
  <si>
    <r>
      <t>N</t>
    </r>
    <r>
      <rPr>
        <i/>
        <vertAlign val="subscript"/>
        <sz val="10"/>
        <rFont val="Arial"/>
        <family val="2"/>
      </rPr>
      <t>br</t>
    </r>
    <r>
      <rPr>
        <i/>
        <sz val="10"/>
        <rFont val="Arial"/>
        <family val="2"/>
      </rPr>
      <t>: number of bedrooms</t>
    </r>
  </si>
  <si>
    <t>0.00 (Electric) 
0.05 (Gas)</t>
  </si>
  <si>
    <r>
      <t xml:space="preserve">Variable Miscellaneous Electric Loads (see under </t>
    </r>
    <r>
      <rPr>
        <b/>
        <sz val="10"/>
        <color indexed="8"/>
        <rFont val="Arial"/>
        <family val="2"/>
      </rPr>
      <t>MEL</t>
    </r>
    <r>
      <rPr>
        <sz val="10"/>
        <color indexed="8"/>
        <rFont val="Arial"/>
        <family val="2"/>
      </rPr>
      <t xml:space="preserve">) </t>
    </r>
    <r>
      <rPr>
        <sz val="10"/>
        <rFont val="Arial"/>
        <family val="2"/>
      </rPr>
      <t xml:space="preserve"> </t>
    </r>
  </si>
  <si>
    <t>Annual Hard-Wired Indoor Lighting kWh = (455 + 0.8 x CFA)*0.8</t>
  </si>
  <si>
    <r>
      <t>ft</t>
    </r>
    <r>
      <rPr>
        <vertAlign val="superscript"/>
        <sz val="10"/>
        <color indexed="8"/>
        <rFont val="Arial"/>
        <family val="2"/>
      </rPr>
      <t>2</t>
    </r>
  </si>
  <si>
    <r>
      <t>W/ft</t>
    </r>
    <r>
      <rPr>
        <vertAlign val="superscript"/>
        <sz val="10"/>
        <color indexed="8"/>
        <rFont val="Arial"/>
        <family val="2"/>
      </rPr>
      <t>2</t>
    </r>
  </si>
  <si>
    <t xml:space="preserve"> Avg. Units/ Household  </t>
  </si>
  <si>
    <r>
      <t xml:space="preserve"> </t>
    </r>
    <r>
      <rPr>
        <b/>
        <sz val="10"/>
        <rFont val="Arial"/>
        <family val="2"/>
      </rPr>
      <t xml:space="preserve">Energy/ Unit kWh/yr </t>
    </r>
    <r>
      <rPr>
        <sz val="10"/>
        <rFont val="Arial"/>
        <family val="2"/>
      </rPr>
      <t xml:space="preserve"> </t>
    </r>
  </si>
  <si>
    <r>
      <t xml:space="preserve"> </t>
    </r>
    <r>
      <rPr>
        <b/>
        <sz val="10"/>
        <rFont val="Arial"/>
        <family val="2"/>
      </rPr>
      <t xml:space="preserve">Energy/ Household kWh/yr </t>
    </r>
    <r>
      <rPr>
        <sz val="10"/>
        <rFont val="Arial"/>
        <family val="2"/>
      </rPr>
      <t xml:space="preserve"> </t>
    </r>
  </si>
  <si>
    <r>
      <t xml:space="preserve"> </t>
    </r>
    <r>
      <rPr>
        <b/>
        <i/>
        <sz val="10"/>
        <color indexed="8"/>
        <rFont val="Arial"/>
        <family val="2"/>
      </rPr>
      <t xml:space="preserve">Hard-Wired </t>
    </r>
    <r>
      <rPr>
        <sz val="10"/>
        <rFont val="Arial"/>
        <family val="2"/>
      </rPr>
      <t xml:space="preserve"> </t>
    </r>
  </si>
  <si>
    <r>
      <t xml:space="preserve"> </t>
    </r>
    <r>
      <rPr>
        <b/>
        <i/>
        <sz val="10"/>
        <color indexed="8"/>
        <rFont val="Arial"/>
        <family val="2"/>
      </rPr>
      <t xml:space="preserve"> </t>
    </r>
    <r>
      <rPr>
        <sz val="10"/>
        <rFont val="Arial"/>
        <family val="2"/>
      </rPr>
      <t xml:space="preserve"> </t>
    </r>
  </si>
  <si>
    <r>
      <t xml:space="preserve"> </t>
    </r>
    <r>
      <rPr>
        <sz val="10"/>
        <color indexed="8"/>
        <rFont val="Arial"/>
        <family val="2"/>
      </rPr>
      <t xml:space="preserve">Fan (Ceiling) </t>
    </r>
    <r>
      <rPr>
        <sz val="10"/>
        <rFont val="Arial"/>
        <family val="2"/>
      </rPr>
      <t xml:space="preserve"> </t>
    </r>
  </si>
  <si>
    <r>
      <t xml:space="preserve"> </t>
    </r>
    <r>
      <rPr>
        <sz val="10"/>
        <color indexed="8"/>
        <rFont val="Arial"/>
        <family val="2"/>
      </rPr>
      <t xml:space="preserve">Air Handler Standby Losses </t>
    </r>
    <r>
      <rPr>
        <sz val="10"/>
        <rFont val="Arial"/>
        <family val="2"/>
      </rPr>
      <t xml:space="preserve"> </t>
    </r>
  </si>
  <si>
    <r>
      <t xml:space="preserve"> </t>
    </r>
    <r>
      <rPr>
        <sz val="10"/>
        <color indexed="8"/>
        <rFont val="Arial"/>
        <family val="2"/>
      </rPr>
      <t xml:space="preserve">HVAC Controls </t>
    </r>
    <r>
      <rPr>
        <sz val="10"/>
        <rFont val="Arial"/>
        <family val="2"/>
      </rPr>
      <t xml:space="preserve"> </t>
    </r>
  </si>
  <si>
    <r>
      <t xml:space="preserve"> </t>
    </r>
    <r>
      <rPr>
        <sz val="10"/>
        <color indexed="8"/>
        <rFont val="Arial"/>
        <family val="2"/>
      </rPr>
      <t xml:space="preserve">Home Security System </t>
    </r>
    <r>
      <rPr>
        <sz val="10"/>
        <rFont val="Arial"/>
        <family val="2"/>
      </rPr>
      <t xml:space="preserve"> </t>
    </r>
  </si>
  <si>
    <r>
      <t xml:space="preserve"> </t>
    </r>
    <r>
      <rPr>
        <sz val="10"/>
        <color indexed="8"/>
        <rFont val="Arial"/>
        <family val="2"/>
      </rPr>
      <t xml:space="preserve">Ground Fault Circuit Interrupter </t>
    </r>
    <r>
      <rPr>
        <sz val="10"/>
        <rFont val="Arial"/>
        <family val="2"/>
      </rPr>
      <t xml:space="preserve"> </t>
    </r>
  </si>
  <si>
    <r>
      <t xml:space="preserve"> </t>
    </r>
    <r>
      <rPr>
        <sz val="10"/>
        <color indexed="8"/>
        <rFont val="Arial"/>
        <family val="2"/>
      </rPr>
      <t xml:space="preserve">Sump Pump </t>
    </r>
    <r>
      <rPr>
        <sz val="10"/>
        <rFont val="Arial"/>
        <family val="2"/>
      </rPr>
      <t xml:space="preserve"> </t>
    </r>
  </si>
  <si>
    <r>
      <t xml:space="preserve"> </t>
    </r>
    <r>
      <rPr>
        <sz val="10"/>
        <color indexed="8"/>
        <rFont val="Arial"/>
        <family val="2"/>
      </rPr>
      <t xml:space="preserve">Heat Lamp </t>
    </r>
    <r>
      <rPr>
        <sz val="10"/>
        <rFont val="Arial"/>
        <family val="2"/>
      </rPr>
      <t xml:space="preserve"> </t>
    </r>
  </si>
  <si>
    <r>
      <t xml:space="preserve"> </t>
    </r>
    <r>
      <rPr>
        <sz val="10"/>
        <color indexed="8"/>
        <rFont val="Arial"/>
        <family val="2"/>
      </rPr>
      <t xml:space="preserve">Garage Door Opener </t>
    </r>
    <r>
      <rPr>
        <sz val="10"/>
        <rFont val="Arial"/>
        <family val="2"/>
      </rPr>
      <t xml:space="preserve"> </t>
    </r>
  </si>
  <si>
    <r>
      <t xml:space="preserve"> </t>
    </r>
    <r>
      <rPr>
        <sz val="10"/>
        <color indexed="8"/>
        <rFont val="Arial"/>
        <family val="2"/>
      </rPr>
      <t xml:space="preserve">Carbon Monoxide Detector </t>
    </r>
    <r>
      <rPr>
        <sz val="10"/>
        <rFont val="Arial"/>
        <family val="2"/>
      </rPr>
      <t xml:space="preserve"> </t>
    </r>
  </si>
  <si>
    <r>
      <t xml:space="preserve"> </t>
    </r>
    <r>
      <rPr>
        <sz val="10"/>
        <color indexed="8"/>
        <rFont val="Arial"/>
        <family val="2"/>
      </rPr>
      <t xml:space="preserve">Smoke Detectors </t>
    </r>
    <r>
      <rPr>
        <sz val="10"/>
        <rFont val="Arial"/>
        <family val="2"/>
      </rPr>
      <t xml:space="preserve"> </t>
    </r>
  </si>
  <si>
    <r>
      <t xml:space="preserve"> </t>
    </r>
    <r>
      <rPr>
        <sz val="10"/>
        <color indexed="8"/>
        <rFont val="Arial"/>
        <family val="2"/>
      </rPr>
      <t xml:space="preserve">Garbage Disposal </t>
    </r>
    <r>
      <rPr>
        <sz val="10"/>
        <rFont val="Arial"/>
        <family val="2"/>
      </rPr>
      <t xml:space="preserve"> </t>
    </r>
  </si>
  <si>
    <r>
      <t xml:space="preserve"> </t>
    </r>
    <r>
      <rPr>
        <sz val="10"/>
        <color indexed="8"/>
        <rFont val="Arial"/>
        <family val="2"/>
      </rPr>
      <t xml:space="preserve">Doorbell </t>
    </r>
    <r>
      <rPr>
        <sz val="10"/>
        <rFont val="Arial"/>
        <family val="2"/>
      </rPr>
      <t xml:space="preserve"> </t>
    </r>
  </si>
  <si>
    <r>
      <t xml:space="preserve"> </t>
    </r>
    <r>
      <rPr>
        <b/>
        <i/>
        <sz val="10"/>
        <color indexed="8"/>
        <rFont val="Arial"/>
        <family val="2"/>
      </rPr>
      <t xml:space="preserve">Home Entertainment </t>
    </r>
    <r>
      <rPr>
        <sz val="10"/>
        <rFont val="Arial"/>
        <family val="2"/>
      </rPr>
      <t xml:space="preserve"> </t>
    </r>
  </si>
  <si>
    <r>
      <t xml:space="preserve"> </t>
    </r>
    <r>
      <rPr>
        <i/>
        <sz val="10"/>
        <color indexed="8"/>
        <rFont val="Arial"/>
        <family val="2"/>
      </rPr>
      <t xml:space="preserve"> </t>
    </r>
    <r>
      <rPr>
        <sz val="10"/>
        <rFont val="Arial"/>
        <family val="2"/>
      </rPr>
      <t xml:space="preserve"> </t>
    </r>
  </si>
  <si>
    <r>
      <t xml:space="preserve"> </t>
    </r>
    <r>
      <rPr>
        <sz val="10"/>
        <color indexed="8"/>
        <rFont val="Arial"/>
        <family val="2"/>
      </rPr>
      <t xml:space="preserve">First Color TV </t>
    </r>
    <r>
      <rPr>
        <sz val="10"/>
        <rFont val="Arial"/>
        <family val="2"/>
      </rPr>
      <t xml:space="preserve"> </t>
    </r>
  </si>
  <si>
    <r>
      <t xml:space="preserve"> </t>
    </r>
    <r>
      <rPr>
        <sz val="10"/>
        <color indexed="8"/>
        <rFont val="Arial"/>
        <family val="2"/>
      </rPr>
      <t xml:space="preserve">Second Color TV </t>
    </r>
    <r>
      <rPr>
        <sz val="10"/>
        <rFont val="Arial"/>
        <family val="2"/>
      </rPr>
      <t xml:space="preserve"> </t>
    </r>
  </si>
  <si>
    <r>
      <t xml:space="preserve"> </t>
    </r>
    <r>
      <rPr>
        <sz val="10"/>
        <color indexed="8"/>
        <rFont val="Arial"/>
        <family val="2"/>
      </rPr>
      <t xml:space="preserve">Third Color TV </t>
    </r>
    <r>
      <rPr>
        <sz val="10"/>
        <rFont val="Arial"/>
        <family val="2"/>
      </rPr>
      <t xml:space="preserve"> </t>
    </r>
  </si>
  <si>
    <r>
      <t xml:space="preserve"> </t>
    </r>
    <r>
      <rPr>
        <sz val="10"/>
        <color indexed="8"/>
        <rFont val="Arial"/>
        <family val="2"/>
      </rPr>
      <t xml:space="preserve">Fourth Color TV </t>
    </r>
    <r>
      <rPr>
        <sz val="10"/>
        <rFont val="Arial"/>
        <family val="2"/>
      </rPr>
      <t xml:space="preserve"> </t>
    </r>
  </si>
  <si>
    <r>
      <t xml:space="preserve"> </t>
    </r>
    <r>
      <rPr>
        <sz val="10"/>
        <color indexed="8"/>
        <rFont val="Arial"/>
        <family val="2"/>
      </rPr>
      <t xml:space="preserve">Fifth or More Color TV </t>
    </r>
    <r>
      <rPr>
        <sz val="10"/>
        <rFont val="Arial"/>
        <family val="2"/>
      </rPr>
      <t xml:space="preserve"> </t>
    </r>
  </si>
  <si>
    <r>
      <t xml:space="preserve"> </t>
    </r>
    <r>
      <rPr>
        <sz val="10"/>
        <color indexed="8"/>
        <rFont val="Arial"/>
        <family val="2"/>
      </rPr>
      <t xml:space="preserve">First VCR </t>
    </r>
    <r>
      <rPr>
        <sz val="10"/>
        <rFont val="Arial"/>
        <family val="2"/>
      </rPr>
      <t xml:space="preserve"> </t>
    </r>
  </si>
  <si>
    <r>
      <t xml:space="preserve"> </t>
    </r>
    <r>
      <rPr>
        <sz val="10"/>
        <color indexed="8"/>
        <rFont val="Arial"/>
        <family val="2"/>
      </rPr>
      <t xml:space="preserve">Second VCR </t>
    </r>
    <r>
      <rPr>
        <sz val="10"/>
        <rFont val="Arial"/>
        <family val="2"/>
      </rPr>
      <t xml:space="preserve"> </t>
    </r>
  </si>
  <si>
    <r>
      <t xml:space="preserve"> </t>
    </r>
    <r>
      <rPr>
        <sz val="10"/>
        <color indexed="8"/>
        <rFont val="Arial"/>
        <family val="2"/>
      </rPr>
      <t xml:space="preserve">Third or More VCR </t>
    </r>
    <r>
      <rPr>
        <sz val="10"/>
        <rFont val="Arial"/>
        <family val="2"/>
      </rPr>
      <t xml:space="preserve"> </t>
    </r>
  </si>
  <si>
    <r>
      <t xml:space="preserve"> </t>
    </r>
    <r>
      <rPr>
        <sz val="10"/>
        <color indexed="8"/>
        <rFont val="Arial"/>
        <family val="2"/>
      </rPr>
      <t xml:space="preserve">DVD Player </t>
    </r>
    <r>
      <rPr>
        <sz val="10"/>
        <rFont val="Arial"/>
        <family val="2"/>
      </rPr>
      <t xml:space="preserve"> </t>
    </r>
  </si>
  <si>
    <r>
      <t xml:space="preserve"> </t>
    </r>
    <r>
      <rPr>
        <sz val="10"/>
        <color indexed="8"/>
        <rFont val="Arial"/>
        <family val="2"/>
      </rPr>
      <t xml:space="preserve">Video Gaming System </t>
    </r>
    <r>
      <rPr>
        <sz val="10"/>
        <rFont val="Arial"/>
        <family val="2"/>
      </rPr>
      <t xml:space="preserve"> </t>
    </r>
  </si>
  <si>
    <r>
      <t xml:space="preserve"> </t>
    </r>
    <r>
      <rPr>
        <sz val="10"/>
        <color indexed="8"/>
        <rFont val="Arial"/>
        <family val="2"/>
      </rPr>
      <t xml:space="preserve">Clock Radio </t>
    </r>
    <r>
      <rPr>
        <sz val="10"/>
        <rFont val="Arial"/>
        <family val="2"/>
      </rPr>
      <t xml:space="preserve"> </t>
    </r>
  </si>
  <si>
    <r>
      <t xml:space="preserve"> </t>
    </r>
    <r>
      <rPr>
        <sz val="10"/>
        <color indexed="8"/>
        <rFont val="Arial"/>
        <family val="2"/>
      </rPr>
      <t xml:space="preserve">Boom box / Portable Stereo </t>
    </r>
    <r>
      <rPr>
        <sz val="10"/>
        <rFont val="Arial"/>
        <family val="2"/>
      </rPr>
      <t xml:space="preserve"> </t>
    </r>
  </si>
  <si>
    <r>
      <t xml:space="preserve"> </t>
    </r>
    <r>
      <rPr>
        <sz val="10"/>
        <color indexed="8"/>
        <rFont val="Arial"/>
        <family val="2"/>
      </rPr>
      <t xml:space="preserve">Compact Stereo </t>
    </r>
    <r>
      <rPr>
        <sz val="10"/>
        <rFont val="Arial"/>
        <family val="2"/>
      </rPr>
      <t xml:space="preserve"> </t>
    </r>
  </si>
  <si>
    <r>
      <t xml:space="preserve"> </t>
    </r>
    <r>
      <rPr>
        <sz val="10"/>
        <color indexed="8"/>
        <rFont val="Arial"/>
        <family val="2"/>
      </rPr>
      <t xml:space="preserve">Component / Rack Stereo </t>
    </r>
    <r>
      <rPr>
        <sz val="10"/>
        <rFont val="Arial"/>
        <family val="2"/>
      </rPr>
      <t xml:space="preserve"> </t>
    </r>
  </si>
  <si>
    <r>
      <t xml:space="preserve"> </t>
    </r>
    <r>
      <rPr>
        <sz val="10"/>
        <color indexed="8"/>
        <rFont val="Arial"/>
        <family val="2"/>
      </rPr>
      <t xml:space="preserve">Power Speakers </t>
    </r>
    <r>
      <rPr>
        <sz val="10"/>
        <rFont val="Arial"/>
        <family val="2"/>
      </rPr>
      <t xml:space="preserve"> </t>
    </r>
  </si>
  <si>
    <r>
      <t xml:space="preserve"> </t>
    </r>
    <r>
      <rPr>
        <sz val="10"/>
        <color indexed="8"/>
        <rFont val="Arial"/>
        <family val="2"/>
      </rPr>
      <t xml:space="preserve">Subwoofer </t>
    </r>
    <r>
      <rPr>
        <sz val="10"/>
        <rFont val="Arial"/>
        <family val="2"/>
      </rPr>
      <t xml:space="preserve"> </t>
    </r>
  </si>
  <si>
    <r>
      <t xml:space="preserve"> </t>
    </r>
    <r>
      <rPr>
        <sz val="10"/>
        <color indexed="8"/>
        <rFont val="Arial"/>
        <family val="2"/>
      </rPr>
      <t xml:space="preserve">Radio </t>
    </r>
    <r>
      <rPr>
        <sz val="10"/>
        <rFont val="Arial"/>
        <family val="2"/>
      </rPr>
      <t xml:space="preserve"> </t>
    </r>
  </si>
  <si>
    <r>
      <t xml:space="preserve"> </t>
    </r>
    <r>
      <rPr>
        <sz val="10"/>
        <color indexed="8"/>
        <rFont val="Arial"/>
        <family val="2"/>
      </rPr>
      <t xml:space="preserve">Equalizer </t>
    </r>
    <r>
      <rPr>
        <sz val="10"/>
        <rFont val="Arial"/>
        <family val="2"/>
      </rPr>
      <t xml:space="preserve"> </t>
    </r>
  </si>
  <si>
    <r>
      <t xml:space="preserve"> </t>
    </r>
    <r>
      <rPr>
        <sz val="10"/>
        <color indexed="8"/>
        <rFont val="Arial"/>
        <family val="2"/>
      </rPr>
      <t xml:space="preserve">Satellite Dish Box </t>
    </r>
    <r>
      <rPr>
        <sz val="10"/>
        <rFont val="Arial"/>
        <family val="2"/>
      </rPr>
      <t xml:space="preserve"> </t>
    </r>
  </si>
  <si>
    <r>
      <t xml:space="preserve"> </t>
    </r>
    <r>
      <rPr>
        <sz val="10"/>
        <color indexed="8"/>
        <rFont val="Arial"/>
        <family val="2"/>
      </rPr>
      <t xml:space="preserve">Cable Box </t>
    </r>
    <r>
      <rPr>
        <sz val="10"/>
        <rFont val="Arial"/>
        <family val="2"/>
      </rPr>
      <t xml:space="preserve"> </t>
    </r>
  </si>
  <si>
    <r>
      <t xml:space="preserve"> </t>
    </r>
    <r>
      <rPr>
        <b/>
        <i/>
        <sz val="10"/>
        <color indexed="8"/>
        <rFont val="Arial"/>
        <family val="2"/>
      </rPr>
      <t xml:space="preserve">Kitchen </t>
    </r>
    <r>
      <rPr>
        <sz val="10"/>
        <rFont val="Arial"/>
        <family val="2"/>
      </rPr>
      <t xml:space="preserve"> </t>
    </r>
  </si>
  <si>
    <r>
      <t xml:space="preserve"> </t>
    </r>
    <r>
      <rPr>
        <sz val="10"/>
        <color indexed="8"/>
        <rFont val="Arial"/>
        <family val="2"/>
      </rPr>
      <t xml:space="preserve">Microwave </t>
    </r>
    <r>
      <rPr>
        <sz val="10"/>
        <rFont val="Arial"/>
        <family val="2"/>
      </rPr>
      <t xml:space="preserve"> </t>
    </r>
  </si>
  <si>
    <r>
      <t xml:space="preserve"> </t>
    </r>
    <r>
      <rPr>
        <sz val="10"/>
        <color indexed="8"/>
        <rFont val="Arial"/>
        <family val="2"/>
      </rPr>
      <t xml:space="preserve">Freezer </t>
    </r>
    <r>
      <rPr>
        <sz val="10"/>
        <rFont val="Arial"/>
        <family val="2"/>
      </rPr>
      <t xml:space="preserve"> </t>
    </r>
  </si>
  <si>
    <r>
      <t xml:space="preserve"> </t>
    </r>
    <r>
      <rPr>
        <sz val="10"/>
        <color indexed="8"/>
        <rFont val="Arial"/>
        <family val="2"/>
      </rPr>
      <t xml:space="preserve">Extra Refrigerator </t>
    </r>
    <r>
      <rPr>
        <sz val="10"/>
        <rFont val="Arial"/>
        <family val="2"/>
      </rPr>
      <t xml:space="preserve"> </t>
    </r>
  </si>
  <si>
    <r>
      <t xml:space="preserve"> </t>
    </r>
    <r>
      <rPr>
        <sz val="10"/>
        <color indexed="8"/>
        <rFont val="Arial"/>
        <family val="2"/>
      </rPr>
      <t xml:space="preserve">Coffee Maker (Drip) </t>
    </r>
    <r>
      <rPr>
        <sz val="10"/>
        <rFont val="Arial"/>
        <family val="2"/>
      </rPr>
      <t xml:space="preserve"> </t>
    </r>
  </si>
  <si>
    <r>
      <t xml:space="preserve"> </t>
    </r>
    <r>
      <rPr>
        <sz val="10"/>
        <color indexed="8"/>
        <rFont val="Arial"/>
        <family val="2"/>
      </rPr>
      <t xml:space="preserve">Coffee Maker (Percolator) </t>
    </r>
    <r>
      <rPr>
        <sz val="10"/>
        <rFont val="Arial"/>
        <family val="2"/>
      </rPr>
      <t xml:space="preserve"> </t>
    </r>
  </si>
  <si>
    <r>
      <t xml:space="preserve"> </t>
    </r>
    <r>
      <rPr>
        <sz val="10"/>
        <color indexed="8"/>
        <rFont val="Arial"/>
        <family val="2"/>
      </rPr>
      <t xml:space="preserve">Toaster Oven </t>
    </r>
    <r>
      <rPr>
        <sz val="10"/>
        <rFont val="Arial"/>
        <family val="2"/>
      </rPr>
      <t xml:space="preserve"> </t>
    </r>
  </si>
  <si>
    <r>
      <t xml:space="preserve"> </t>
    </r>
    <r>
      <rPr>
        <sz val="10"/>
        <color indexed="8"/>
        <rFont val="Arial"/>
        <family val="2"/>
      </rPr>
      <t xml:space="preserve">Toaster </t>
    </r>
    <r>
      <rPr>
        <sz val="10"/>
        <rFont val="Arial"/>
        <family val="2"/>
      </rPr>
      <t xml:space="preserve"> </t>
    </r>
  </si>
  <si>
    <r>
      <t xml:space="preserve"> </t>
    </r>
    <r>
      <rPr>
        <sz val="10"/>
        <color indexed="8"/>
        <rFont val="Arial"/>
        <family val="2"/>
      </rPr>
      <t xml:space="preserve">Waffle Iron </t>
    </r>
    <r>
      <rPr>
        <sz val="10"/>
        <rFont val="Arial"/>
        <family val="2"/>
      </rPr>
      <t xml:space="preserve"> </t>
    </r>
  </si>
  <si>
    <r>
      <t xml:space="preserve"> </t>
    </r>
    <r>
      <rPr>
        <sz val="10"/>
        <color indexed="8"/>
        <rFont val="Arial"/>
        <family val="2"/>
      </rPr>
      <t xml:space="preserve">Blender </t>
    </r>
    <r>
      <rPr>
        <sz val="10"/>
        <rFont val="Arial"/>
        <family val="2"/>
      </rPr>
      <t xml:space="preserve"> </t>
    </r>
  </si>
  <si>
    <r>
      <t xml:space="preserve"> </t>
    </r>
    <r>
      <rPr>
        <sz val="10"/>
        <color indexed="8"/>
        <rFont val="Arial"/>
        <family val="2"/>
      </rPr>
      <t xml:space="preserve">Can Opener </t>
    </r>
    <r>
      <rPr>
        <sz val="10"/>
        <rFont val="Arial"/>
        <family val="2"/>
      </rPr>
      <t xml:space="preserve"> </t>
    </r>
  </si>
  <si>
    <r>
      <t xml:space="preserve"> </t>
    </r>
    <r>
      <rPr>
        <sz val="10"/>
        <color indexed="8"/>
        <rFont val="Arial"/>
        <family val="2"/>
      </rPr>
      <t xml:space="preserve">Electric Grill </t>
    </r>
    <r>
      <rPr>
        <sz val="10"/>
        <rFont val="Arial"/>
        <family val="2"/>
      </rPr>
      <t xml:space="preserve"> </t>
    </r>
  </si>
  <si>
    <r>
      <t xml:space="preserve"> </t>
    </r>
    <r>
      <rPr>
        <sz val="10"/>
        <color indexed="8"/>
        <rFont val="Arial"/>
        <family val="2"/>
      </rPr>
      <t xml:space="preserve">Hand Mixer </t>
    </r>
    <r>
      <rPr>
        <sz val="10"/>
        <rFont val="Arial"/>
        <family val="2"/>
      </rPr>
      <t xml:space="preserve"> </t>
    </r>
  </si>
  <si>
    <r>
      <t xml:space="preserve"> </t>
    </r>
    <r>
      <rPr>
        <sz val="10"/>
        <color indexed="8"/>
        <rFont val="Arial"/>
        <family val="2"/>
      </rPr>
      <t xml:space="preserve">Electric Griddle </t>
    </r>
    <r>
      <rPr>
        <sz val="10"/>
        <rFont val="Arial"/>
        <family val="2"/>
      </rPr>
      <t xml:space="preserve"> </t>
    </r>
  </si>
  <si>
    <r>
      <t xml:space="preserve"> </t>
    </r>
    <r>
      <rPr>
        <sz val="10"/>
        <color indexed="8"/>
        <rFont val="Arial"/>
        <family val="2"/>
      </rPr>
      <t xml:space="preserve">Popcorn Popper </t>
    </r>
    <r>
      <rPr>
        <sz val="10"/>
        <rFont val="Arial"/>
        <family val="2"/>
      </rPr>
      <t xml:space="preserve"> </t>
    </r>
  </si>
  <si>
    <r>
      <t xml:space="preserve"> </t>
    </r>
    <r>
      <rPr>
        <sz val="10"/>
        <color indexed="8"/>
        <rFont val="Arial"/>
        <family val="2"/>
      </rPr>
      <t xml:space="preserve">Espresso Machine </t>
    </r>
    <r>
      <rPr>
        <sz val="10"/>
        <rFont val="Arial"/>
        <family val="2"/>
      </rPr>
      <t xml:space="preserve"> </t>
    </r>
  </si>
  <si>
    <r>
      <t xml:space="preserve"> </t>
    </r>
    <r>
      <rPr>
        <sz val="10"/>
        <color indexed="8"/>
        <rFont val="Arial"/>
        <family val="2"/>
      </rPr>
      <t xml:space="preserve">Instant Hot-water Dispenser </t>
    </r>
    <r>
      <rPr>
        <sz val="10"/>
        <rFont val="Arial"/>
        <family val="2"/>
      </rPr>
      <t xml:space="preserve"> </t>
    </r>
  </si>
  <si>
    <r>
      <t xml:space="preserve"> </t>
    </r>
    <r>
      <rPr>
        <sz val="10"/>
        <color indexed="8"/>
        <rFont val="Arial"/>
        <family val="2"/>
      </rPr>
      <t xml:space="preserve">Hot Plate </t>
    </r>
    <r>
      <rPr>
        <sz val="10"/>
        <rFont val="Arial"/>
        <family val="2"/>
      </rPr>
      <t xml:space="preserve"> </t>
    </r>
  </si>
  <si>
    <r>
      <t xml:space="preserve"> </t>
    </r>
    <r>
      <rPr>
        <sz val="10"/>
        <color indexed="8"/>
        <rFont val="Arial"/>
        <family val="2"/>
      </rPr>
      <t xml:space="preserve">Food Slicer </t>
    </r>
    <r>
      <rPr>
        <sz val="10"/>
        <rFont val="Arial"/>
        <family val="2"/>
      </rPr>
      <t xml:space="preserve"> </t>
    </r>
  </si>
  <si>
    <r>
      <t xml:space="preserve"> </t>
    </r>
    <r>
      <rPr>
        <sz val="10"/>
        <color indexed="8"/>
        <rFont val="Arial"/>
        <family val="2"/>
      </rPr>
      <t xml:space="preserve">Electric Knife </t>
    </r>
    <r>
      <rPr>
        <sz val="10"/>
        <rFont val="Arial"/>
        <family val="2"/>
      </rPr>
      <t xml:space="preserve"> </t>
    </r>
  </si>
  <si>
    <r>
      <t xml:space="preserve"> </t>
    </r>
    <r>
      <rPr>
        <sz val="10"/>
        <color indexed="8"/>
        <rFont val="Arial"/>
        <family val="2"/>
      </rPr>
      <t xml:space="preserve">Broiler </t>
    </r>
    <r>
      <rPr>
        <sz val="10"/>
        <rFont val="Arial"/>
        <family val="2"/>
      </rPr>
      <t xml:space="preserve"> </t>
    </r>
  </si>
  <si>
    <r>
      <t xml:space="preserve"> </t>
    </r>
    <r>
      <rPr>
        <sz val="10"/>
        <color indexed="8"/>
        <rFont val="Arial"/>
        <family val="2"/>
      </rPr>
      <t xml:space="preserve">Deep Fryer </t>
    </r>
    <r>
      <rPr>
        <sz val="10"/>
        <rFont val="Arial"/>
        <family val="2"/>
      </rPr>
      <t xml:space="preserve"> </t>
    </r>
  </si>
  <si>
    <r>
      <t xml:space="preserve"> </t>
    </r>
    <r>
      <rPr>
        <sz val="10"/>
        <color indexed="8"/>
        <rFont val="Arial"/>
        <family val="2"/>
      </rPr>
      <t xml:space="preserve">Bottled Water </t>
    </r>
    <r>
      <rPr>
        <sz val="10"/>
        <rFont val="Arial"/>
        <family val="2"/>
      </rPr>
      <t xml:space="preserve"> </t>
    </r>
  </si>
  <si>
    <r>
      <t xml:space="preserve"> </t>
    </r>
    <r>
      <rPr>
        <sz val="10"/>
        <color indexed="8"/>
        <rFont val="Arial"/>
        <family val="2"/>
      </rPr>
      <t xml:space="preserve">Trash Compactor </t>
    </r>
    <r>
      <rPr>
        <sz val="10"/>
        <rFont val="Arial"/>
        <family val="2"/>
      </rPr>
      <t xml:space="preserve"> </t>
    </r>
  </si>
  <si>
    <r>
      <t xml:space="preserve"> </t>
    </r>
    <r>
      <rPr>
        <sz val="10"/>
        <color indexed="8"/>
        <rFont val="Arial"/>
        <family val="2"/>
      </rPr>
      <t xml:space="preserve">Slow Cooker / Crock Pot </t>
    </r>
    <r>
      <rPr>
        <sz val="10"/>
        <rFont val="Arial"/>
        <family val="2"/>
      </rPr>
      <t xml:space="preserve"> </t>
    </r>
  </si>
  <si>
    <r>
      <t xml:space="preserve"> </t>
    </r>
    <r>
      <rPr>
        <b/>
        <i/>
        <sz val="10"/>
        <color indexed="8"/>
        <rFont val="Arial"/>
        <family val="2"/>
      </rPr>
      <t xml:space="preserve">Home Office </t>
    </r>
    <r>
      <rPr>
        <sz val="10"/>
        <rFont val="Arial"/>
        <family val="2"/>
      </rPr>
      <t xml:space="preserve"> </t>
    </r>
  </si>
  <si>
    <r>
      <t xml:space="preserve"> </t>
    </r>
    <r>
      <rPr>
        <sz val="10"/>
        <color indexed="8"/>
        <rFont val="Arial"/>
        <family val="2"/>
      </rPr>
      <t xml:space="preserve">Laptop PC (Plugged In) </t>
    </r>
    <r>
      <rPr>
        <sz val="10"/>
        <rFont val="Arial"/>
        <family val="2"/>
      </rPr>
      <t xml:space="preserve"> </t>
    </r>
  </si>
  <si>
    <r>
      <t xml:space="preserve"> </t>
    </r>
    <r>
      <rPr>
        <sz val="10"/>
        <color indexed="8"/>
        <rFont val="Arial"/>
        <family val="2"/>
      </rPr>
      <t xml:space="preserve">Desktop PC w/ Speakers </t>
    </r>
    <r>
      <rPr>
        <sz val="10"/>
        <rFont val="Arial"/>
        <family val="2"/>
      </rPr>
      <t xml:space="preserve"> </t>
    </r>
  </si>
  <si>
    <r>
      <t xml:space="preserve"> </t>
    </r>
    <r>
      <rPr>
        <sz val="10"/>
        <color indexed="8"/>
        <rFont val="Arial"/>
        <family val="2"/>
      </rPr>
      <t xml:space="preserve">PC Monitor </t>
    </r>
    <r>
      <rPr>
        <sz val="10"/>
        <rFont val="Arial"/>
        <family val="2"/>
      </rPr>
      <t xml:space="preserve"> </t>
    </r>
  </si>
  <si>
    <r>
      <t xml:space="preserve"> </t>
    </r>
    <r>
      <rPr>
        <sz val="10"/>
        <color indexed="8"/>
        <rFont val="Arial"/>
        <family val="2"/>
      </rPr>
      <t xml:space="preserve">Printer (Laser) </t>
    </r>
    <r>
      <rPr>
        <sz val="10"/>
        <rFont val="Arial"/>
        <family val="2"/>
      </rPr>
      <t xml:space="preserve"> </t>
    </r>
  </si>
  <si>
    <r>
      <t xml:space="preserve"> </t>
    </r>
    <r>
      <rPr>
        <sz val="10"/>
        <color indexed="8"/>
        <rFont val="Arial"/>
        <family val="2"/>
      </rPr>
      <t xml:space="preserve">Printer (Inkjet) </t>
    </r>
    <r>
      <rPr>
        <sz val="10"/>
        <rFont val="Arial"/>
        <family val="2"/>
      </rPr>
      <t xml:space="preserve"> </t>
    </r>
  </si>
  <si>
    <r>
      <t xml:space="preserve"> </t>
    </r>
    <r>
      <rPr>
        <sz val="10"/>
        <color indexed="8"/>
        <rFont val="Arial"/>
        <family val="2"/>
      </rPr>
      <t xml:space="preserve">Dot Matrix Printer </t>
    </r>
    <r>
      <rPr>
        <sz val="10"/>
        <rFont val="Arial"/>
        <family val="2"/>
      </rPr>
      <t xml:space="preserve"> </t>
    </r>
  </si>
  <si>
    <r>
      <t xml:space="preserve"> </t>
    </r>
    <r>
      <rPr>
        <sz val="10"/>
        <color indexed="8"/>
        <rFont val="Arial"/>
        <family val="2"/>
      </rPr>
      <t xml:space="preserve">DSL/Cable Modem </t>
    </r>
    <r>
      <rPr>
        <sz val="10"/>
        <rFont val="Arial"/>
        <family val="2"/>
      </rPr>
      <t xml:space="preserve"> </t>
    </r>
  </si>
  <si>
    <r>
      <t xml:space="preserve"> </t>
    </r>
    <r>
      <rPr>
        <sz val="10"/>
        <color indexed="8"/>
        <rFont val="Arial"/>
        <family val="2"/>
      </rPr>
      <t xml:space="preserve">Scanner </t>
    </r>
    <r>
      <rPr>
        <sz val="10"/>
        <rFont val="Arial"/>
        <family val="2"/>
      </rPr>
      <t xml:space="preserve"> </t>
    </r>
  </si>
  <si>
    <r>
      <t xml:space="preserve"> </t>
    </r>
    <r>
      <rPr>
        <sz val="10"/>
        <color indexed="8"/>
        <rFont val="Arial"/>
        <family val="2"/>
      </rPr>
      <t xml:space="preserve">Copy Machine </t>
    </r>
    <r>
      <rPr>
        <sz val="10"/>
        <rFont val="Arial"/>
        <family val="2"/>
      </rPr>
      <t xml:space="preserve"> </t>
    </r>
  </si>
  <si>
    <r>
      <t xml:space="preserve"> </t>
    </r>
    <r>
      <rPr>
        <sz val="10"/>
        <color indexed="8"/>
        <rFont val="Arial"/>
        <family val="2"/>
      </rPr>
      <t xml:space="preserve">Fax Machine </t>
    </r>
    <r>
      <rPr>
        <sz val="10"/>
        <rFont val="Arial"/>
        <family val="2"/>
      </rPr>
      <t xml:space="preserve"> </t>
    </r>
  </si>
  <si>
    <r>
      <t xml:space="preserve"> </t>
    </r>
    <r>
      <rPr>
        <b/>
        <i/>
        <sz val="10"/>
        <color indexed="8"/>
        <rFont val="Arial"/>
        <family val="2"/>
      </rPr>
      <t xml:space="preserve">Bathroom </t>
    </r>
    <r>
      <rPr>
        <sz val="10"/>
        <rFont val="Arial"/>
        <family val="2"/>
      </rPr>
      <t xml:space="preserve"> </t>
    </r>
  </si>
  <si>
    <r>
      <t xml:space="preserve"> </t>
    </r>
    <r>
      <rPr>
        <sz val="10"/>
        <color indexed="8"/>
        <rFont val="Arial"/>
        <family val="2"/>
      </rPr>
      <t xml:space="preserve">Hair Dryer </t>
    </r>
    <r>
      <rPr>
        <sz val="10"/>
        <rFont val="Arial"/>
        <family val="2"/>
      </rPr>
      <t xml:space="preserve"> </t>
    </r>
  </si>
  <si>
    <r>
      <t xml:space="preserve"> </t>
    </r>
    <r>
      <rPr>
        <sz val="10"/>
        <color indexed="8"/>
        <rFont val="Arial"/>
        <family val="2"/>
      </rPr>
      <t xml:space="preserve">Curling Iron </t>
    </r>
    <r>
      <rPr>
        <sz val="10"/>
        <rFont val="Arial"/>
        <family val="2"/>
      </rPr>
      <t xml:space="preserve"> </t>
    </r>
  </si>
  <si>
    <r>
      <t xml:space="preserve"> </t>
    </r>
    <r>
      <rPr>
        <sz val="10"/>
        <color indexed="8"/>
        <rFont val="Arial"/>
        <family val="2"/>
      </rPr>
      <t xml:space="preserve">Electric Shaver </t>
    </r>
    <r>
      <rPr>
        <sz val="10"/>
        <rFont val="Arial"/>
        <family val="2"/>
      </rPr>
      <t xml:space="preserve"> </t>
    </r>
  </si>
  <si>
    <r>
      <t xml:space="preserve"> </t>
    </r>
    <r>
      <rPr>
        <sz val="10"/>
        <color indexed="8"/>
        <rFont val="Arial"/>
        <family val="2"/>
      </rPr>
      <t xml:space="preserve">Electric Toothbrush Charger </t>
    </r>
    <r>
      <rPr>
        <sz val="10"/>
        <rFont val="Arial"/>
        <family val="2"/>
      </rPr>
      <t xml:space="preserve"> </t>
    </r>
  </si>
  <si>
    <r>
      <t xml:space="preserve"> </t>
    </r>
    <r>
      <rPr>
        <b/>
        <i/>
        <sz val="10"/>
        <color indexed="8"/>
        <rFont val="Arial"/>
        <family val="2"/>
      </rPr>
      <t xml:space="preserve">Garage &amp; Workshop </t>
    </r>
    <r>
      <rPr>
        <sz val="10"/>
        <rFont val="Arial"/>
        <family val="2"/>
      </rPr>
      <t xml:space="preserve"> </t>
    </r>
  </si>
  <si>
    <r>
      <t xml:space="preserve"> </t>
    </r>
    <r>
      <rPr>
        <sz val="10"/>
        <color indexed="8"/>
        <rFont val="Arial"/>
        <family val="2"/>
      </rPr>
      <t xml:space="preserve">Auto Block Heater </t>
    </r>
    <r>
      <rPr>
        <sz val="10"/>
        <rFont val="Arial"/>
        <family val="2"/>
      </rPr>
      <t xml:space="preserve"> </t>
    </r>
  </si>
  <si>
    <r>
      <t xml:space="preserve"> </t>
    </r>
    <r>
      <rPr>
        <sz val="10"/>
        <color indexed="8"/>
        <rFont val="Arial"/>
        <family val="2"/>
      </rPr>
      <t xml:space="preserve">Lawn Mower (Electric) </t>
    </r>
    <r>
      <rPr>
        <sz val="10"/>
        <rFont val="Arial"/>
        <family val="2"/>
      </rPr>
      <t xml:space="preserve"> </t>
    </r>
  </si>
  <si>
    <r>
      <t xml:space="preserve"> </t>
    </r>
    <r>
      <rPr>
        <sz val="10"/>
        <color indexed="8"/>
        <rFont val="Arial"/>
        <family val="2"/>
      </rPr>
      <t xml:space="preserve">Heat Tape </t>
    </r>
    <r>
      <rPr>
        <sz val="10"/>
        <rFont val="Arial"/>
        <family val="2"/>
      </rPr>
      <t xml:space="preserve"> </t>
    </r>
  </si>
  <si>
    <r>
      <t xml:space="preserve"> </t>
    </r>
    <r>
      <rPr>
        <sz val="10"/>
        <color indexed="8"/>
        <rFont val="Arial"/>
        <family val="2"/>
      </rPr>
      <t xml:space="preserve">Kiln </t>
    </r>
    <r>
      <rPr>
        <sz val="10"/>
        <rFont val="Arial"/>
        <family val="2"/>
      </rPr>
      <t xml:space="preserve"> </t>
    </r>
  </si>
  <si>
    <r>
      <t xml:space="preserve"> </t>
    </r>
    <r>
      <rPr>
        <sz val="10"/>
        <color indexed="8"/>
        <rFont val="Arial"/>
        <family val="2"/>
      </rPr>
      <t xml:space="preserve">Pipe and Gutter Heaters </t>
    </r>
    <r>
      <rPr>
        <sz val="10"/>
        <rFont val="Arial"/>
        <family val="2"/>
      </rPr>
      <t xml:space="preserve"> </t>
    </r>
  </si>
  <si>
    <r>
      <t xml:space="preserve"> </t>
    </r>
    <r>
      <rPr>
        <sz val="10"/>
        <color indexed="8"/>
        <rFont val="Arial"/>
        <family val="2"/>
      </rPr>
      <t xml:space="preserve">Shop Tools </t>
    </r>
    <r>
      <rPr>
        <sz val="10"/>
        <rFont val="Arial"/>
        <family val="2"/>
      </rPr>
      <t xml:space="preserve"> </t>
    </r>
  </si>
  <si>
    <r>
      <t xml:space="preserve"> </t>
    </r>
    <r>
      <rPr>
        <b/>
        <i/>
        <sz val="10"/>
        <color indexed="8"/>
        <rFont val="Arial"/>
        <family val="2"/>
      </rPr>
      <t xml:space="preserve">Other </t>
    </r>
    <r>
      <rPr>
        <sz val="10"/>
        <rFont val="Arial"/>
        <family val="2"/>
      </rPr>
      <t xml:space="preserve"> </t>
    </r>
  </si>
  <si>
    <r>
      <t xml:space="preserve"> </t>
    </r>
    <r>
      <rPr>
        <sz val="10"/>
        <color indexed="8"/>
        <rFont val="Arial"/>
        <family val="2"/>
      </rPr>
      <t xml:space="preserve">Humidifier </t>
    </r>
    <r>
      <rPr>
        <sz val="10"/>
        <rFont val="Arial"/>
        <family val="2"/>
      </rPr>
      <t xml:space="preserve"> </t>
    </r>
  </si>
  <si>
    <r>
      <t xml:space="preserve"> </t>
    </r>
    <r>
      <rPr>
        <sz val="10"/>
        <color indexed="8"/>
        <rFont val="Arial"/>
        <family val="2"/>
      </rPr>
      <t xml:space="preserve">Water Bed </t>
    </r>
    <r>
      <rPr>
        <sz val="10"/>
        <rFont val="Arial"/>
        <family val="2"/>
      </rPr>
      <t xml:space="preserve"> </t>
    </r>
  </si>
  <si>
    <r>
      <t xml:space="preserve"> </t>
    </r>
    <r>
      <rPr>
        <sz val="10"/>
        <color indexed="8"/>
        <rFont val="Arial"/>
        <family val="2"/>
      </rPr>
      <t xml:space="preserve">Sm. Freshwater Aquarium (5-20 gal) </t>
    </r>
    <r>
      <rPr>
        <sz val="10"/>
        <rFont val="Arial"/>
        <family val="2"/>
      </rPr>
      <t xml:space="preserve"> </t>
    </r>
  </si>
  <si>
    <r>
      <t xml:space="preserve"> </t>
    </r>
    <r>
      <rPr>
        <sz val="10"/>
        <color indexed="8"/>
        <rFont val="Arial"/>
        <family val="2"/>
      </rPr>
      <t xml:space="preserve">Md. Freshwater Aquarium (20-40 gal) </t>
    </r>
    <r>
      <rPr>
        <sz val="10"/>
        <rFont val="Arial"/>
        <family val="2"/>
      </rPr>
      <t xml:space="preserve"> </t>
    </r>
  </si>
  <si>
    <r>
      <t xml:space="preserve"> </t>
    </r>
    <r>
      <rPr>
        <sz val="10"/>
        <color indexed="8"/>
        <rFont val="Arial"/>
        <family val="2"/>
      </rPr>
      <t xml:space="preserve">Lg. Freshwater Aquarium (40-60 gal) </t>
    </r>
    <r>
      <rPr>
        <sz val="10"/>
        <rFont val="Arial"/>
        <family val="2"/>
      </rPr>
      <t xml:space="preserve"> </t>
    </r>
  </si>
  <si>
    <r>
      <t xml:space="preserve"> </t>
    </r>
    <r>
      <rPr>
        <sz val="10"/>
        <color indexed="8"/>
        <rFont val="Arial"/>
        <family val="2"/>
      </rPr>
      <t xml:space="preserve">Small Marine Aquarium (5-20 gal) </t>
    </r>
    <r>
      <rPr>
        <sz val="10"/>
        <rFont val="Arial"/>
        <family val="2"/>
      </rPr>
      <t xml:space="preserve"> </t>
    </r>
  </si>
  <si>
    <r>
      <t xml:space="preserve"> </t>
    </r>
    <r>
      <rPr>
        <sz val="10"/>
        <color indexed="8"/>
        <rFont val="Arial"/>
        <family val="2"/>
      </rPr>
      <t xml:space="preserve">Medium Marine Aquarium (20-40 gal) </t>
    </r>
    <r>
      <rPr>
        <sz val="10"/>
        <rFont val="Arial"/>
        <family val="2"/>
      </rPr>
      <t xml:space="preserve"> </t>
    </r>
  </si>
  <si>
    <r>
      <t xml:space="preserve"> </t>
    </r>
    <r>
      <rPr>
        <sz val="10"/>
        <color indexed="8"/>
        <rFont val="Arial"/>
        <family val="2"/>
      </rPr>
      <t xml:space="preserve">Large Marine Aquarium (40-60 gal) </t>
    </r>
    <r>
      <rPr>
        <sz val="10"/>
        <rFont val="Arial"/>
        <family val="2"/>
      </rPr>
      <t xml:space="preserve"> </t>
    </r>
  </si>
  <si>
    <r>
      <t xml:space="preserve"> </t>
    </r>
    <r>
      <rPr>
        <sz val="10"/>
        <color indexed="8"/>
        <rFont val="Arial"/>
        <family val="2"/>
      </rPr>
      <t xml:space="preserve">Vacuum Cleaner (Upright) </t>
    </r>
    <r>
      <rPr>
        <sz val="10"/>
        <rFont val="Arial"/>
        <family val="2"/>
      </rPr>
      <t xml:space="preserve"> </t>
    </r>
  </si>
  <si>
    <r>
      <t xml:space="preserve"> </t>
    </r>
    <r>
      <rPr>
        <sz val="10"/>
        <color indexed="8"/>
        <rFont val="Arial"/>
        <family val="2"/>
      </rPr>
      <t xml:space="preserve">Clock </t>
    </r>
    <r>
      <rPr>
        <sz val="10"/>
        <rFont val="Arial"/>
        <family val="2"/>
      </rPr>
      <t xml:space="preserve"> </t>
    </r>
  </si>
  <si>
    <r>
      <t xml:space="preserve"> </t>
    </r>
    <r>
      <rPr>
        <sz val="10"/>
        <color indexed="8"/>
        <rFont val="Arial"/>
        <family val="2"/>
      </rPr>
      <t xml:space="preserve">Cordless Phone </t>
    </r>
    <r>
      <rPr>
        <sz val="10"/>
        <rFont val="Arial"/>
        <family val="2"/>
      </rPr>
      <t xml:space="preserve"> </t>
    </r>
  </si>
  <si>
    <r>
      <t xml:space="preserve"> </t>
    </r>
    <r>
      <rPr>
        <sz val="10"/>
        <color indexed="8"/>
        <rFont val="Arial"/>
        <family val="2"/>
      </rPr>
      <t xml:space="preserve">Cell Phone Charger </t>
    </r>
    <r>
      <rPr>
        <sz val="10"/>
        <rFont val="Arial"/>
        <family val="2"/>
      </rPr>
      <t xml:space="preserve"> </t>
    </r>
  </si>
  <si>
    <r>
      <t xml:space="preserve"> </t>
    </r>
    <r>
      <rPr>
        <sz val="10"/>
        <color indexed="8"/>
        <rFont val="Arial"/>
        <family val="2"/>
      </rPr>
      <t xml:space="preserve">Electric Blanket </t>
    </r>
    <r>
      <rPr>
        <sz val="10"/>
        <rFont val="Arial"/>
        <family val="2"/>
      </rPr>
      <t xml:space="preserve"> </t>
    </r>
  </si>
  <si>
    <r>
      <t xml:space="preserve"> </t>
    </r>
    <r>
      <rPr>
        <sz val="10"/>
        <color indexed="8"/>
        <rFont val="Arial"/>
        <family val="2"/>
      </rPr>
      <t xml:space="preserve">Answering Machine </t>
    </r>
    <r>
      <rPr>
        <sz val="10"/>
        <rFont val="Arial"/>
        <family val="2"/>
      </rPr>
      <t xml:space="preserve"> </t>
    </r>
  </si>
  <si>
    <r>
      <t xml:space="preserve"> </t>
    </r>
    <r>
      <rPr>
        <sz val="10"/>
        <color indexed="8"/>
        <rFont val="Arial"/>
        <family val="2"/>
      </rPr>
      <t xml:space="preserve">Battery Charger </t>
    </r>
    <r>
      <rPr>
        <sz val="10"/>
        <rFont val="Arial"/>
        <family val="2"/>
      </rPr>
      <t xml:space="preserve"> </t>
    </r>
  </si>
  <si>
    <r>
      <t xml:space="preserve"> </t>
    </r>
    <r>
      <rPr>
        <sz val="10"/>
        <color indexed="8"/>
        <rFont val="Arial"/>
        <family val="2"/>
      </rPr>
      <t xml:space="preserve">Fan (Portable) </t>
    </r>
    <r>
      <rPr>
        <sz val="10"/>
        <rFont val="Arial"/>
        <family val="2"/>
      </rPr>
      <t xml:space="preserve"> </t>
    </r>
  </si>
  <si>
    <r>
      <t xml:space="preserve"> </t>
    </r>
    <r>
      <rPr>
        <sz val="10"/>
        <color indexed="8"/>
        <rFont val="Arial"/>
        <family val="2"/>
      </rPr>
      <t xml:space="preserve">Air Cleaner </t>
    </r>
    <r>
      <rPr>
        <sz val="10"/>
        <rFont val="Arial"/>
        <family val="2"/>
      </rPr>
      <t xml:space="preserve"> </t>
    </r>
  </si>
  <si>
    <r>
      <t xml:space="preserve"> </t>
    </r>
    <r>
      <rPr>
        <sz val="10"/>
        <color indexed="8"/>
        <rFont val="Arial"/>
        <family val="2"/>
      </rPr>
      <t xml:space="preserve">Vacuum Cleaner (Cordless) </t>
    </r>
    <r>
      <rPr>
        <sz val="10"/>
        <rFont val="Arial"/>
        <family val="2"/>
      </rPr>
      <t xml:space="preserve"> </t>
    </r>
  </si>
  <si>
    <r>
      <t xml:space="preserve"> </t>
    </r>
    <r>
      <rPr>
        <sz val="10"/>
        <color indexed="8"/>
        <rFont val="Arial"/>
        <family val="2"/>
      </rPr>
      <t xml:space="preserve">Heating Pads </t>
    </r>
    <r>
      <rPr>
        <sz val="10"/>
        <rFont val="Arial"/>
        <family val="2"/>
      </rPr>
      <t xml:space="preserve"> </t>
    </r>
  </si>
  <si>
    <r>
      <t xml:space="preserve"> </t>
    </r>
    <r>
      <rPr>
        <sz val="10"/>
        <color indexed="8"/>
        <rFont val="Arial"/>
        <family val="2"/>
      </rPr>
      <t xml:space="preserve">Surge Protector / Power Strip </t>
    </r>
    <r>
      <rPr>
        <sz val="10"/>
        <rFont val="Arial"/>
        <family val="2"/>
      </rPr>
      <t xml:space="preserve"> </t>
    </r>
  </si>
  <si>
    <r>
      <t xml:space="preserve"> </t>
    </r>
    <r>
      <rPr>
        <sz val="10"/>
        <color indexed="8"/>
        <rFont val="Arial"/>
        <family val="2"/>
      </rPr>
      <t xml:space="preserve">Timer (Lighting) </t>
    </r>
    <r>
      <rPr>
        <sz val="10"/>
        <rFont val="Arial"/>
        <family val="2"/>
      </rPr>
      <t xml:space="preserve"> </t>
    </r>
  </si>
  <si>
    <r>
      <t xml:space="preserve"> </t>
    </r>
    <r>
      <rPr>
        <sz val="10"/>
        <color indexed="8"/>
        <rFont val="Arial"/>
        <family val="2"/>
      </rPr>
      <t xml:space="preserve">Timer (Irrigation) </t>
    </r>
    <r>
      <rPr>
        <sz val="10"/>
        <rFont val="Arial"/>
        <family val="2"/>
      </rPr>
      <t xml:space="preserve"> </t>
    </r>
  </si>
  <si>
    <r>
      <t xml:space="preserve"> </t>
    </r>
    <r>
      <rPr>
        <sz val="10"/>
        <color indexed="8"/>
        <rFont val="Arial"/>
        <family val="2"/>
      </rPr>
      <t xml:space="preserve">Iron </t>
    </r>
    <r>
      <rPr>
        <sz val="10"/>
        <rFont val="Arial"/>
        <family val="2"/>
      </rPr>
      <t xml:space="preserve"> </t>
    </r>
  </si>
  <si>
    <r>
      <t xml:space="preserve"> </t>
    </r>
    <r>
      <rPr>
        <sz val="10"/>
        <color indexed="8"/>
        <rFont val="Arial"/>
        <family val="2"/>
      </rPr>
      <t xml:space="preserve">Baby Monitor </t>
    </r>
    <r>
      <rPr>
        <sz val="10"/>
        <rFont val="Arial"/>
        <family val="2"/>
      </rPr>
      <t xml:space="preserve"> </t>
    </r>
  </si>
  <si>
    <r>
      <t xml:space="preserve"> </t>
    </r>
    <r>
      <rPr>
        <b/>
        <i/>
        <sz val="10"/>
        <color indexed="8"/>
        <rFont val="Arial"/>
        <family val="2"/>
      </rPr>
      <t>Fixed MELs</t>
    </r>
    <r>
      <rPr>
        <sz val="10"/>
        <color indexed="8"/>
        <rFont val="Arial"/>
        <family val="2"/>
      </rPr>
      <t xml:space="preserve"> </t>
    </r>
    <r>
      <rPr>
        <sz val="10"/>
        <rFont val="Arial"/>
        <family val="2"/>
      </rPr>
      <t xml:space="preserve"> </t>
    </r>
  </si>
  <si>
    <r>
      <t xml:space="preserve"> </t>
    </r>
    <r>
      <rPr>
        <sz val="10"/>
        <color indexed="8"/>
        <rFont val="Arial"/>
        <family val="2"/>
      </rPr>
      <t xml:space="preserve">Pool Heater (Electric) </t>
    </r>
    <r>
      <rPr>
        <sz val="10"/>
        <rFont val="Arial"/>
        <family val="2"/>
      </rPr>
      <t xml:space="preserve"> </t>
    </r>
  </si>
  <si>
    <r>
      <t xml:space="preserve"> </t>
    </r>
    <r>
      <rPr>
        <sz val="10"/>
        <color indexed="8"/>
        <rFont val="Arial"/>
        <family val="2"/>
      </rPr>
      <t xml:space="preserve">Pool Pump (Electric) </t>
    </r>
    <r>
      <rPr>
        <sz val="10"/>
        <rFont val="Arial"/>
        <family val="2"/>
      </rPr>
      <t xml:space="preserve"> </t>
    </r>
  </si>
  <si>
    <r>
      <t xml:space="preserve"> </t>
    </r>
    <r>
      <rPr>
        <sz val="10"/>
        <color indexed="8"/>
        <rFont val="Arial"/>
        <family val="2"/>
      </rPr>
      <t xml:space="preserve">Hot Tub / Spa Heater (Electric) </t>
    </r>
    <r>
      <rPr>
        <sz val="10"/>
        <rFont val="Arial"/>
        <family val="2"/>
      </rPr>
      <t xml:space="preserve"> </t>
    </r>
  </si>
  <si>
    <r>
      <t xml:space="preserve"> </t>
    </r>
    <r>
      <rPr>
        <sz val="10"/>
        <color indexed="8"/>
        <rFont val="Arial"/>
        <family val="2"/>
      </rPr>
      <t xml:space="preserve">Hot Tub / Spa Pump (Electric) </t>
    </r>
    <r>
      <rPr>
        <sz val="10"/>
        <rFont val="Arial"/>
        <family val="2"/>
      </rPr>
      <t xml:space="preserve"> </t>
    </r>
  </si>
  <si>
    <r>
      <t xml:space="preserve"> </t>
    </r>
    <r>
      <rPr>
        <sz val="10"/>
        <color indexed="8"/>
        <rFont val="Arial"/>
        <family val="2"/>
      </rPr>
      <t xml:space="preserve">Well Pump (Electric) </t>
    </r>
    <r>
      <rPr>
        <sz val="10"/>
        <rFont val="Arial"/>
        <family val="2"/>
      </rPr>
      <t xml:space="preserve"> </t>
    </r>
  </si>
  <si>
    <r>
      <t xml:space="preserve"> </t>
    </r>
    <r>
      <rPr>
        <sz val="10"/>
        <color indexed="8"/>
        <rFont val="Arial"/>
        <family val="2"/>
      </rPr>
      <t xml:space="preserve">Coral Reef Aquarium (Electric) </t>
    </r>
    <r>
      <rPr>
        <sz val="10"/>
        <rFont val="Arial"/>
        <family val="2"/>
      </rPr>
      <t xml:space="preserve"> </t>
    </r>
  </si>
  <si>
    <r>
      <t xml:space="preserve"> </t>
    </r>
    <r>
      <rPr>
        <sz val="10"/>
        <color indexed="8"/>
        <rFont val="Arial"/>
        <family val="2"/>
      </rPr>
      <t xml:space="preserve">Gas Fireplace </t>
    </r>
    <r>
      <rPr>
        <sz val="10"/>
        <rFont val="Arial"/>
        <family val="2"/>
      </rPr>
      <t xml:space="preserve"> </t>
    </r>
  </si>
  <si>
    <r>
      <t xml:space="preserve"> </t>
    </r>
    <r>
      <rPr>
        <sz val="10"/>
        <color indexed="8"/>
        <rFont val="Arial"/>
        <family val="2"/>
      </rPr>
      <t xml:space="preserve">Gas Grill </t>
    </r>
    <r>
      <rPr>
        <sz val="10"/>
        <rFont val="Arial"/>
        <family val="2"/>
      </rPr>
      <t xml:space="preserve"> </t>
    </r>
  </si>
  <si>
    <r>
      <t xml:space="preserve"> </t>
    </r>
    <r>
      <rPr>
        <sz val="10"/>
        <color indexed="8"/>
        <rFont val="Arial"/>
        <family val="2"/>
      </rPr>
      <t xml:space="preserve">Gas Lighting </t>
    </r>
    <r>
      <rPr>
        <sz val="10"/>
        <rFont val="Arial"/>
        <family val="2"/>
      </rPr>
      <t xml:space="preserve"> </t>
    </r>
  </si>
  <si>
    <r>
      <t xml:space="preserve"> </t>
    </r>
    <r>
      <rPr>
        <sz val="10"/>
        <color indexed="8"/>
        <rFont val="Arial"/>
        <family val="2"/>
      </rPr>
      <t xml:space="preserve">Pool Heater (Gas) </t>
    </r>
    <r>
      <rPr>
        <sz val="10"/>
        <rFont val="Arial"/>
        <family val="2"/>
      </rPr>
      <t xml:space="preserve"> </t>
    </r>
  </si>
  <si>
    <r>
      <t xml:space="preserve"> </t>
    </r>
    <r>
      <rPr>
        <sz val="10"/>
        <color indexed="8"/>
        <rFont val="Arial"/>
        <family val="2"/>
      </rPr>
      <t xml:space="preserve">Hot Tub / Spa Heater (Gas) </t>
    </r>
    <r>
      <rPr>
        <sz val="10"/>
        <rFont val="Arial"/>
        <family val="2"/>
      </rPr>
      <t xml:space="preserve"> </t>
    </r>
  </si>
  <si>
    <r>
      <t xml:space="preserve"> </t>
    </r>
    <r>
      <rPr>
        <sz val="10"/>
        <color indexed="8"/>
        <rFont val="Arial"/>
        <family val="2"/>
      </rPr>
      <t xml:space="preserve">Other </t>
    </r>
    <r>
      <rPr>
        <sz val="10"/>
        <rFont val="Arial"/>
        <family val="2"/>
      </rPr>
      <t xml:space="preserve"> </t>
    </r>
  </si>
  <si>
    <t>Minimum Outdoor Ventilation Air Requirements</t>
  </si>
  <si>
    <t>Total Occupants</t>
  </si>
  <si>
    <t>Total OSA Ventilation (cfm/zone)</t>
  </si>
  <si>
    <r>
      <t>Total OSA Ventilation 
(cfm/ft</t>
    </r>
    <r>
      <rPr>
        <b/>
        <vertAlign val="superscript"/>
        <sz val="10"/>
        <rFont val="Arial"/>
        <family val="2"/>
      </rPr>
      <t>2</t>
    </r>
    <r>
      <rPr>
        <b/>
        <sz val="10"/>
        <rFont val="Arial"/>
        <family val="2"/>
      </rPr>
      <t>)</t>
    </r>
  </si>
  <si>
    <t>Zone</t>
  </si>
  <si>
    <r>
      <t>Area (ft</t>
    </r>
    <r>
      <rPr>
        <b/>
        <vertAlign val="superscript"/>
        <sz val="10"/>
        <rFont val="Arial"/>
        <family val="2"/>
      </rPr>
      <t>2</t>
    </r>
    <r>
      <rPr>
        <b/>
        <sz val="10"/>
        <rFont val="Arial"/>
        <family val="2"/>
      </rPr>
      <t>)</t>
    </r>
  </si>
  <si>
    <t>Multipliers</t>
  </si>
  <si>
    <t>Assumed Space Type</t>
  </si>
  <si>
    <t>62.1-2004</t>
  </si>
  <si>
    <t>90.1-2004
(62-1999)</t>
  </si>
  <si>
    <t>90.1-2007
(62.1-2004)</t>
  </si>
  <si>
    <t>90.1-2010
(62.1-2007)</t>
  </si>
  <si>
    <t>G SW APARTMENT</t>
  </si>
  <si>
    <t>Residential single bedroom apartment</t>
  </si>
  <si>
    <t>G NW APARTMENT</t>
  </si>
  <si>
    <t>OFFICE</t>
  </si>
  <si>
    <t>Office space</t>
  </si>
  <si>
    <t>G NE APARTMENT</t>
  </si>
  <si>
    <t>G N1 APARTMENT</t>
  </si>
  <si>
    <t>G N2 APARTMENT</t>
  </si>
  <si>
    <t>G S1 APARTMENT</t>
  </si>
  <si>
    <t>G S2 APARTMENT</t>
  </si>
  <si>
    <t>M SW APARTMENT</t>
  </si>
  <si>
    <t>M NW APARTMENT</t>
  </si>
  <si>
    <t>M SE APARTMENT</t>
  </si>
  <si>
    <t>M NE APARTMENT</t>
  </si>
  <si>
    <t>M N1 APARTMENT</t>
  </si>
  <si>
    <t>M N2 APARTMENT</t>
  </si>
  <si>
    <t>M S1 APARTMENT</t>
  </si>
  <si>
    <t>M S2 APARTMENT</t>
  </si>
  <si>
    <t>T SW APARTMENT</t>
  </si>
  <si>
    <t>T NW APARTMENT</t>
  </si>
  <si>
    <t>T SE APARTMENT</t>
  </si>
  <si>
    <t>T NE APARTMENT</t>
  </si>
  <si>
    <t>T N1 APARTMENT</t>
  </si>
  <si>
    <t>T N2 APARTMENT</t>
  </si>
  <si>
    <t>T S1 APARTMENT</t>
  </si>
  <si>
    <t>T S2 APARTMENT</t>
  </si>
  <si>
    <t>T CORRIDOR</t>
  </si>
  <si>
    <t>Corridors (public spaces)</t>
  </si>
  <si>
    <t>G CORRIDOR</t>
  </si>
  <si>
    <t>M CORRIDOR</t>
  </si>
  <si>
    <t>TOTAL</t>
  </si>
  <si>
    <t>1. Each apartment zone contains one apartment with one bedroom, living room and bathroom.</t>
  </si>
  <si>
    <t>Zone Summary</t>
  </si>
  <si>
    <t>Area (ft²)</t>
  </si>
  <si>
    <t>Conditioned (Y/N)</t>
  </si>
  <si>
    <t>Volume
 (ft³)</t>
  </si>
  <si>
    <t>Gross Wall Area (ft²)</t>
  </si>
  <si>
    <t>Window Glass Area (ft²)</t>
  </si>
  <si>
    <t>Lighting (W/ft²)</t>
  </si>
  <si>
    <t>People 
(ft²/person)</t>
  </si>
  <si>
    <t>Number of People</t>
  </si>
  <si>
    <t>Plug and Process (W/ft²)</t>
  </si>
  <si>
    <t>Yes</t>
  </si>
  <si>
    <t xml:space="preserve">    Quantity</t>
  </si>
  <si>
    <t xml:space="preserve">    Motor type</t>
  </si>
  <si>
    <t xml:space="preserve">    Peak Motor Power  
    (watts/elevator)</t>
  </si>
  <si>
    <t xml:space="preserve">    Heat Gain to Building</t>
  </si>
  <si>
    <t xml:space="preserve">    Peak Fan/lights Power 
    (watts/elevator)</t>
  </si>
  <si>
    <t xml:space="preserve">    Motor and fan/lights Schedules</t>
  </si>
  <si>
    <t xml:space="preserve">    Peak Power (W)</t>
  </si>
  <si>
    <t>Reference: 
DOE Commercial Reference Building Models of the National Building Stock</t>
  </si>
  <si>
    <r>
      <t xml:space="preserve">0.62 W/ft² daily peak per apartment, including all the home appliances
See under </t>
    </r>
    <r>
      <rPr>
        <b/>
        <sz val="10"/>
        <color indexed="8"/>
        <rFont val="Arial"/>
        <family val="2"/>
      </rPr>
      <t xml:space="preserve">Plug Load </t>
    </r>
    <r>
      <rPr>
        <sz val="10"/>
        <color indexed="8"/>
        <rFont val="Arial"/>
        <family val="2"/>
      </rPr>
      <t>for the detailed calculations</t>
    </r>
  </si>
  <si>
    <t>Traction</t>
  </si>
  <si>
    <t>ASHRAE 90.1 Requirements
Minimum Equipment Efficiency for Electrically Operated Unitary and Applied Heat Pumps</t>
  </si>
  <si>
    <t>Elevators</t>
  </si>
  <si>
    <t>Elevator Motor</t>
  </si>
  <si>
    <t>Fan</t>
  </si>
  <si>
    <t xml:space="preserve">Exterior </t>
  </si>
  <si>
    <t>Water Source Heat Pumps</t>
  </si>
  <si>
    <r>
      <t>Zone</t>
    </r>
    <r>
      <rPr>
        <b/>
        <vertAlign val="superscript"/>
        <sz val="10"/>
        <rFont val="Arial"/>
        <family val="2"/>
      </rPr>
      <t>1</t>
    </r>
  </si>
  <si>
    <r>
      <t>TOTAL</t>
    </r>
    <r>
      <rPr>
        <b/>
        <vertAlign val="superscript"/>
        <sz val="10"/>
        <rFont val="Arial"/>
        <family val="2"/>
      </rPr>
      <t>3</t>
    </r>
  </si>
  <si>
    <t>AREA WEIGHTED AVERAGE</t>
  </si>
  <si>
    <t xml:space="preserve">3. Only volume, and gross wall area include unconditioned space. </t>
  </si>
  <si>
    <r>
      <t>T CORRIDOR</t>
    </r>
    <r>
      <rPr>
        <vertAlign val="superscript"/>
        <sz val="10"/>
        <rFont val="Arial"/>
        <family val="2"/>
      </rPr>
      <t>2</t>
    </r>
  </si>
  <si>
    <t xml:space="preserve">2. Elevator load is added in the top floor corridor zone. </t>
  </si>
  <si>
    <t>Not Modeled</t>
  </si>
  <si>
    <r>
      <t>See under</t>
    </r>
    <r>
      <rPr>
        <b/>
        <sz val="10"/>
        <color indexed="8"/>
        <rFont val="Arial"/>
        <family val="2"/>
      </rPr>
      <t xml:space="preserve"> Zone Summary</t>
    </r>
  </si>
  <si>
    <t>Steel-Frame Walls (2X4 16IN OC)
0.4 in. Stucco+5/8 in. gypsum board + wall Insulation+5/8 in. gypsum board</t>
  </si>
  <si>
    <t xml:space="preserve">For this apt model, we assume that the units would likely be single phase and would use the NAECA efficiencies at 13 SEER as the baseline efficiency. However, the minimum efficiency requirement as printed and published in 90.1-2004 is 12 SEER. Need direction from the SWG.
</t>
  </si>
  <si>
    <t>90.1 Mechanical Subcommittee, Elevator Working Group</t>
  </si>
  <si>
    <t>South: 30%, East: 30%, North: 30%, West: 30%
Average Total: 30%</t>
  </si>
  <si>
    <t>Reference: 
Based on feedback from the National Multi-family Housing Council (NMHC)</t>
  </si>
  <si>
    <t>90.1 Envelope Subcommittee</t>
  </si>
  <si>
    <t>See image</t>
  </si>
  <si>
    <t>600 (central)</t>
  </si>
  <si>
    <t>Natural Gas</t>
  </si>
  <si>
    <t>Reference:
PNNL 2014. Enhancements to ASHRAE Standard 90.1 Prototype Building Models</t>
  </si>
  <si>
    <t>Annual Plug-in Indoor Lighting kWh = (455 + 0.8 x CFA)*0.2</t>
  </si>
  <si>
    <t xml:space="preserve">Annual hard-wired lighting </t>
  </si>
  <si>
    <t>LPD (plug-in) =</t>
  </si>
  <si>
    <t>LPD (hard-wired) =</t>
  </si>
  <si>
    <t>Pacific Northwest National Laboratory, updated on 03-21-2014</t>
  </si>
  <si>
    <t>ASHRAE 90.1 Requirements
Residential; Vertical Glazing</t>
  </si>
  <si>
    <t xml:space="preserve">1. For climate zones other than 1B, 2B, and 3B occupied cooling thermostat setpoints are maintained continuously (no setback).
2. These schedules reflect optimum start controls. For systems less than 10,000 cfm there is no optimal start and full occupied temperature setpoints begin two hours prior to occupancy instead of being ramped up incrementally beginning two hours prior to occupancy. </t>
  </si>
  <si>
    <r>
      <t xml:space="preserve">Reference: 
PNNL-16770: </t>
    </r>
    <r>
      <rPr>
        <i/>
        <sz val="10"/>
        <rFont val="Arial"/>
        <family val="2"/>
      </rPr>
      <t>Analysis of Energy Saving Impacts of ASHRAE 90.1-2004 for the State of New York</t>
    </r>
  </si>
  <si>
    <t>Hypothetical window with a weighted U-factor and SHGC</t>
  </si>
  <si>
    <t>Same as above requirements</t>
  </si>
  <si>
    <r>
      <t xml:space="preserve">Reference: 
PNNL-18898. </t>
    </r>
    <r>
      <rPr>
        <i/>
        <sz val="10"/>
        <color indexed="8"/>
        <rFont val="Arial"/>
        <family val="2"/>
      </rPr>
      <t>Infiltration Modeling Guidelines for Commercial Building Energy Analysis</t>
    </r>
    <r>
      <rPr>
        <sz val="10"/>
        <color indexed="8"/>
        <rFont val="Arial"/>
        <family val="2"/>
      </rPr>
      <t>.</t>
    </r>
  </si>
  <si>
    <t>Central Water Heater with Storage Tank</t>
  </si>
  <si>
    <t>140 F</t>
  </si>
  <si>
    <r>
      <t xml:space="preserve">Apartment units: 0.36 W/ft² (daily peak for hard-wired lighting) and 0.09 W/ft² (daily peak for plug-in lighting) - See under </t>
    </r>
    <r>
      <rPr>
        <b/>
        <sz val="10"/>
        <color indexed="8"/>
        <rFont val="Arial"/>
        <family val="2"/>
      </rPr>
      <t>Lighting Load</t>
    </r>
    <r>
      <rPr>
        <sz val="10"/>
        <color indexed="8"/>
        <rFont val="Arial"/>
        <family val="2"/>
      </rPr>
      <t xml:space="preserve"> for the detailed calculations.
Corridor: 0.5 W/ft²</t>
    </r>
  </si>
  <si>
    <t>Heating*</t>
  </si>
  <si>
    <t>Cooling*</t>
  </si>
  <si>
    <t xml:space="preserve">*Notes: </t>
  </si>
  <si>
    <t>Lighting Load Calculation Assumptions  (Reference - Hendron R.  2008.  Building America Research Benchmark Definition.  TP-550-44816, National Renewable Energy Laboratory, Golden, Colorado)</t>
  </si>
  <si>
    <t>(available at - http://apps1.eere.energy.gov/buildings/publications/pdfs/building_america/44816.pdf)</t>
  </si>
  <si>
    <t xml:space="preserve">PNNL.  2014.  Enhancements to ASHRAE Standard 90.1 Prototype Building Models.  Pacific Northwest National Laboratory, Richland, Washington.  Available at https://www.energycodes.gov/development/commercial/90.1_models.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</si>
</sst>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_(* #,##0_);_(* \(#,##0\);_(* &quot;-&quot;??_);_(@_)"/>
  </numFmts>
  <fonts count="83">
    <font>
      <sz val="8"/>
      <color indexed="8"/>
      <name val="MS Sans Serif"/>
      <family val="0"/>
    </font>
    <font>
      <sz val="11"/>
      <color indexed="8"/>
      <name val="Calibri"/>
      <family val="2"/>
    </font>
    <font>
      <sz val="10"/>
      <name val="Arial"/>
      <family val="2"/>
    </font>
    <font>
      <sz val="12"/>
      <name val="Arial"/>
      <family val="2"/>
    </font>
    <font>
      <b/>
      <sz val="14"/>
      <name val="Arial"/>
      <family val="2"/>
    </font>
    <font>
      <b/>
      <sz val="8"/>
      <name val="Arial"/>
      <family val="2"/>
    </font>
    <font>
      <b/>
      <sz val="12"/>
      <name val="Arial"/>
      <family val="2"/>
    </font>
    <font>
      <b/>
      <sz val="10"/>
      <name val="Arial"/>
      <family val="2"/>
    </font>
    <font>
      <sz val="14"/>
      <name val="Arial"/>
      <family val="2"/>
    </font>
    <font>
      <sz val="8"/>
      <name val="Arial"/>
      <family val="2"/>
    </font>
    <font>
      <sz val="10"/>
      <color indexed="8"/>
      <name val="Arial"/>
      <family val="2"/>
    </font>
    <font>
      <sz val="8"/>
      <color indexed="8"/>
      <name val="Arial"/>
      <family val="2"/>
    </font>
    <font>
      <b/>
      <sz val="10"/>
      <color indexed="8"/>
      <name val="Arial"/>
      <family val="2"/>
    </font>
    <font>
      <b/>
      <sz val="12"/>
      <color indexed="8"/>
      <name val="Arial"/>
      <family val="2"/>
    </font>
    <font>
      <i/>
      <sz val="8"/>
      <name val="Arial"/>
      <family val="2"/>
    </font>
    <font>
      <vertAlign val="superscript"/>
      <sz val="10"/>
      <color indexed="8"/>
      <name val="Arial"/>
      <family val="2"/>
    </font>
    <font>
      <i/>
      <sz val="8"/>
      <color indexed="8"/>
      <name val="Arial"/>
      <family val="2"/>
    </font>
    <font>
      <sz val="10"/>
      <color indexed="8"/>
      <name val="MS Sans Serif"/>
      <family val="2"/>
    </font>
    <font>
      <sz val="8"/>
      <name val="MS Sans Serif"/>
      <family val="2"/>
    </font>
    <font>
      <b/>
      <sz val="12"/>
      <color indexed="8"/>
      <name val="Times New Roman"/>
      <family val="1"/>
    </font>
    <font>
      <b/>
      <sz val="10"/>
      <color indexed="8"/>
      <name val="Times New Roman"/>
      <family val="1"/>
    </font>
    <font>
      <b/>
      <sz val="11"/>
      <color indexed="8"/>
      <name val="MS Sans Serif"/>
      <family val="2"/>
    </font>
    <font>
      <sz val="10"/>
      <color indexed="8"/>
      <name val="Times New Roman"/>
      <family val="1"/>
    </font>
    <font>
      <sz val="12"/>
      <color indexed="8"/>
      <name val="Times New Roman"/>
      <family val="1"/>
    </font>
    <font>
      <sz val="13.5"/>
      <color indexed="8"/>
      <name val="MS Sans Serif"/>
      <family val="2"/>
    </font>
    <font>
      <i/>
      <sz val="14"/>
      <name val="Arial"/>
      <family val="2"/>
    </font>
    <font>
      <i/>
      <sz val="10"/>
      <name val="Arial"/>
      <family val="2"/>
    </font>
    <font>
      <i/>
      <sz val="11"/>
      <name val="Arial"/>
      <family val="2"/>
    </font>
    <font>
      <vertAlign val="subscript"/>
      <sz val="10"/>
      <color indexed="8"/>
      <name val="Arial"/>
      <family val="2"/>
    </font>
    <font>
      <i/>
      <vertAlign val="subscript"/>
      <sz val="10"/>
      <name val="Arial"/>
      <family val="2"/>
    </font>
    <font>
      <sz val="13.5"/>
      <color indexed="8"/>
      <name val="Arial"/>
      <family val="2"/>
    </font>
    <font>
      <b/>
      <vertAlign val="superscript"/>
      <sz val="10"/>
      <name val="Arial"/>
      <family val="2"/>
    </font>
    <font>
      <b/>
      <i/>
      <sz val="10"/>
      <color indexed="8"/>
      <name val="Arial"/>
      <family val="2"/>
    </font>
    <font>
      <i/>
      <sz val="10"/>
      <color indexed="8"/>
      <name val="Arial"/>
      <family val="2"/>
    </font>
    <font>
      <vertAlign val="superscript"/>
      <sz val="10"/>
      <name val="Arial"/>
      <family val="2"/>
    </font>
    <font>
      <sz val="10"/>
      <color indexed="23"/>
      <name val="Arial"/>
      <family val="2"/>
    </font>
    <font>
      <b/>
      <sz val="10"/>
      <color indexed="16"/>
      <name val="Arial"/>
      <family val="2"/>
    </font>
    <font>
      <b/>
      <sz val="10"/>
      <color indexed="2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MS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sz val="10"/>
      <color indexed="8"/>
      <name val="Calibri"/>
      <family val="2"/>
    </font>
    <font>
      <b/>
      <sz val="10"/>
      <color indexed="40"/>
      <name val="Arial"/>
      <family val="2"/>
    </font>
    <font>
      <b/>
      <sz val="10"/>
      <color indexed="10"/>
      <name val="Arial"/>
      <family val="2"/>
    </font>
    <font>
      <sz val="9.2"/>
      <color indexed="8"/>
      <name val="Calibri"/>
      <family val="2"/>
    </font>
    <font>
      <sz val="11"/>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5"/>
        <bgColor indexed="64"/>
      </patternFill>
    </fill>
    <fill>
      <patternFill patternType="solid">
        <fgColor indexed="14"/>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CCFFFF"/>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style="thin"/>
      <bottom/>
    </border>
    <border>
      <left style="thin"/>
      <right style="thin"/>
      <top/>
      <bottom style="thin"/>
    </border>
    <border>
      <left/>
      <right style="thin"/>
      <top/>
      <bottom style="thin"/>
    </border>
    <border>
      <left style="thin"/>
      <right/>
      <top/>
      <bottom/>
    </border>
    <border>
      <left/>
      <right/>
      <top style="thin"/>
      <bottom style="thin"/>
    </border>
    <border>
      <left style="thin"/>
      <right/>
      <top style="thin"/>
      <bottom style="thin"/>
    </border>
    <border>
      <left/>
      <right/>
      <top style="thin"/>
      <bottom/>
    </border>
    <border>
      <left/>
      <right style="thin"/>
      <top style="thin"/>
      <bottom/>
    </border>
    <border>
      <left/>
      <right/>
      <top/>
      <bottom style="thin"/>
    </border>
    <border>
      <left style="thin"/>
      <right/>
      <top/>
      <bottom style="thin"/>
    </border>
    <border>
      <left style="thin"/>
      <right/>
      <top style="thin"/>
      <bottom/>
    </border>
    <border>
      <left/>
      <right style="medium"/>
      <top style="thin"/>
      <bottom style="thin"/>
    </border>
    <border>
      <left/>
      <right style="thin"/>
      <top style="thin"/>
      <bottom style="medium"/>
    </border>
    <border>
      <left/>
      <right style="medium"/>
      <top style="thin"/>
      <bottom style="medium"/>
    </border>
    <border>
      <left style="medium"/>
      <right/>
      <top style="thin"/>
      <bottom style="thin"/>
    </border>
    <border>
      <left style="medium"/>
      <right style="thin"/>
      <top style="thin"/>
      <bottom style="thin"/>
    </border>
    <border>
      <left style="thin"/>
      <right style="medium"/>
      <top style="thin"/>
      <bottom style="thin"/>
    </border>
    <border>
      <left/>
      <right style="medium"/>
      <top style="medium"/>
      <bottom style="medium"/>
    </border>
    <border>
      <left/>
      <right/>
      <top style="medium"/>
      <bottom style="medium"/>
    </border>
    <border>
      <left/>
      <right/>
      <top/>
      <bottom style="medium"/>
    </border>
    <border>
      <left style="thin"/>
      <right style="thin"/>
      <top/>
      <bottom style="medium"/>
    </border>
    <border>
      <left style="thin"/>
      <right style="thin"/>
      <top style="thin"/>
      <bottom style="medium"/>
    </border>
    <border>
      <left style="medium"/>
      <right/>
      <top/>
      <bottom style="thin"/>
    </border>
    <border>
      <left style="thin"/>
      <right style="medium"/>
      <top/>
      <bottom style="thin"/>
    </border>
    <border>
      <left style="medium"/>
      <right/>
      <top style="thin"/>
      <bottom/>
    </border>
    <border>
      <left style="thin"/>
      <right style="medium"/>
      <top style="thin"/>
      <bottom/>
    </border>
    <border>
      <left/>
      <right/>
      <top style="thin"/>
      <bottom style="medium"/>
    </border>
    <border>
      <left/>
      <right style="medium"/>
      <top/>
      <bottom style="medium"/>
    </border>
    <border>
      <left style="medium"/>
      <right/>
      <top style="thin"/>
      <bottom style="medium"/>
    </border>
    <border>
      <left style="thin"/>
      <right style="medium"/>
      <top style="thin"/>
      <bottom style="medium"/>
    </border>
    <border>
      <left style="medium"/>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medium"/>
      <top style="thin"/>
      <bottom style="medium"/>
    </border>
    <border>
      <left/>
      <right style="thin"/>
      <top style="medium"/>
      <bottom style="thin"/>
    </border>
    <border>
      <left/>
      <right style="medium"/>
      <top/>
      <bottom style="thin"/>
    </border>
    <border>
      <left/>
      <right/>
      <top style="medium"/>
      <bottom/>
    </border>
    <border>
      <left/>
      <right style="thin"/>
      <top style="medium"/>
      <bottom style="medium"/>
    </border>
    <border>
      <left style="medium"/>
      <right style="thin"/>
      <top style="thin"/>
      <bottom/>
    </border>
    <border>
      <left style="medium"/>
      <right style="thin"/>
      <top/>
      <bottom style="thin"/>
    </border>
    <border>
      <left style="medium"/>
      <right style="thin"/>
      <top style="thin"/>
      <bottom style="medium"/>
    </border>
    <border>
      <left/>
      <right style="thin"/>
      <top/>
      <bottom style="medium"/>
    </border>
    <border>
      <left style="medium"/>
      <right/>
      <top/>
      <bottom style="medium"/>
    </border>
    <border>
      <left style="thin"/>
      <right style="thin"/>
      <top style="medium"/>
      <bottom style="thin"/>
    </border>
    <border>
      <left style="thin"/>
      <right style="medium"/>
      <top style="medium"/>
      <bottom style="thin"/>
    </border>
    <border>
      <left/>
      <right style="thin"/>
      <top style="medium"/>
      <bottom/>
    </border>
    <border>
      <left/>
      <right style="medium"/>
      <top style="thin"/>
      <bottom/>
    </border>
    <border>
      <left style="medium"/>
      <right style="thin"/>
      <top style="medium"/>
      <bottom/>
    </border>
    <border>
      <left style="medium"/>
      <right style="thin"/>
      <top/>
      <bottom/>
    </border>
    <border>
      <left style="thin"/>
      <right style="thin"/>
      <top style="medium"/>
      <bottom/>
    </border>
    <border>
      <left style="medium"/>
      <right/>
      <top/>
      <bottom/>
    </border>
    <border>
      <left/>
      <right style="medium"/>
      <top/>
      <bottom/>
    </border>
    <border>
      <left style="medium"/>
      <right style="medium"/>
      <top style="thin"/>
      <bottom/>
    </border>
    <border>
      <left style="medium"/>
      <right style="medium"/>
      <top/>
      <bottom/>
    </border>
    <border>
      <left style="medium"/>
      <right style="medium"/>
      <top/>
      <bottom style="thin"/>
    </border>
    <border>
      <left style="medium"/>
      <right/>
      <top style="medium"/>
      <bottom style="medium"/>
    </border>
    <border>
      <left style="medium"/>
      <right style="thin"/>
      <top style="medium"/>
      <bottom style="thin"/>
    </border>
  </borders>
  <cellStyleXfs count="75">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0" borderId="0">
      <alignment/>
      <protection/>
    </xf>
    <xf numFmtId="0" fontId="6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8" fillId="27"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644">
    <xf numFmtId="0" fontId="0" fillId="0" borderId="0" xfId="0" applyAlignment="1">
      <alignment vertical="top" wrapText="1"/>
    </xf>
    <xf numFmtId="0" fontId="2" fillId="0" borderId="0" xfId="65" applyAlignment="1">
      <alignment vertical="top" wrapText="1"/>
      <protection/>
    </xf>
    <xf numFmtId="0" fontId="2" fillId="0" borderId="0" xfId="65" applyFill="1" applyAlignment="1">
      <alignment vertical="top" wrapText="1"/>
      <protection/>
    </xf>
    <xf numFmtId="0" fontId="2" fillId="0" borderId="0" xfId="65" applyBorder="1" applyAlignment="1">
      <alignment vertical="top" wrapText="1"/>
      <protection/>
    </xf>
    <xf numFmtId="0" fontId="9" fillId="0" borderId="0" xfId="65" applyFont="1" applyBorder="1" applyAlignment="1">
      <alignment horizontal="left" vertical="center" wrapText="1"/>
      <protection/>
    </xf>
    <xf numFmtId="0" fontId="9" fillId="0" borderId="0" xfId="65" applyFont="1" applyFill="1" applyBorder="1" applyAlignment="1">
      <alignment horizontal="left" vertical="center" wrapText="1"/>
      <protection/>
    </xf>
    <xf numFmtId="0" fontId="0" fillId="0" borderId="0" xfId="0" applyAlignment="1">
      <alignment vertical="top"/>
    </xf>
    <xf numFmtId="0" fontId="2" fillId="0" borderId="0" xfId="64">
      <alignment/>
      <protection/>
    </xf>
    <xf numFmtId="0" fontId="19" fillId="0" borderId="0" xfId="0" applyFont="1" applyAlignment="1">
      <alignment vertical="top"/>
    </xf>
    <xf numFmtId="0" fontId="23" fillId="0" borderId="0" xfId="0" applyFont="1" applyAlignment="1">
      <alignment vertical="top" wrapText="1"/>
    </xf>
    <xf numFmtId="0" fontId="24" fillId="0" borderId="0" xfId="0" applyFont="1" applyAlignment="1">
      <alignment vertical="top" wrapText="1"/>
    </xf>
    <xf numFmtId="0" fontId="22" fillId="0" borderId="0" xfId="0" applyFont="1" applyAlignment="1">
      <alignment vertical="top" wrapText="1"/>
    </xf>
    <xf numFmtId="0" fontId="20" fillId="0" borderId="0" xfId="0" applyFont="1" applyAlignment="1">
      <alignment vertical="top"/>
    </xf>
    <xf numFmtId="0" fontId="13" fillId="0" borderId="0" xfId="0" applyFont="1" applyAlignment="1">
      <alignment horizontal="left" vertical="top"/>
    </xf>
    <xf numFmtId="0" fontId="7"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wrapText="1"/>
      <protection/>
    </xf>
    <xf numFmtId="0" fontId="7" fillId="0" borderId="11"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10" fillId="0" borderId="12" xfId="0" applyFont="1" applyBorder="1" applyAlignment="1">
      <alignment horizontal="center" vertical="center" wrapText="1"/>
    </xf>
    <xf numFmtId="0" fontId="2"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0" fillId="0" borderId="15" xfId="0" applyFont="1" applyBorder="1" applyAlignment="1">
      <alignment horizontal="center" vertical="center" wrapText="1"/>
    </xf>
    <xf numFmtId="164"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top" wrapText="1"/>
      <protection/>
    </xf>
    <xf numFmtId="0" fontId="10" fillId="0" borderId="12" xfId="0" applyFont="1" applyBorder="1" applyAlignment="1">
      <alignment horizontal="center" vertical="top" wrapText="1"/>
    </xf>
    <xf numFmtId="0" fontId="2" fillId="0" borderId="15"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10" fillId="0" borderId="15" xfId="0" applyFont="1" applyBorder="1" applyAlignment="1">
      <alignment horizontal="center" vertical="top" wrapText="1"/>
    </xf>
    <xf numFmtId="0" fontId="26" fillId="0" borderId="10" xfId="0" applyNumberFormat="1" applyFont="1" applyFill="1" applyBorder="1" applyAlignment="1" applyProtection="1">
      <alignment horizontal="right" vertical="top"/>
      <protection/>
    </xf>
    <xf numFmtId="0" fontId="10" fillId="0" borderId="10" xfId="0" applyFont="1" applyBorder="1" applyAlignment="1">
      <alignment horizontal="center" vertical="top" wrapText="1"/>
    </xf>
    <xf numFmtId="0" fontId="10" fillId="0" borderId="10" xfId="0" applyFont="1" applyBorder="1" applyAlignment="1">
      <alignment horizontal="center" vertical="top"/>
    </xf>
    <xf numFmtId="0" fontId="12" fillId="0" borderId="0" xfId="0" applyFont="1" applyAlignment="1">
      <alignment horizontal="left" vertical="top"/>
    </xf>
    <xf numFmtId="0" fontId="10" fillId="0" borderId="0" xfId="0" applyFont="1" applyAlignment="1">
      <alignment horizontal="center" vertical="top" wrapText="1"/>
    </xf>
    <xf numFmtId="0" fontId="10" fillId="0" borderId="0" xfId="0" applyFont="1" applyAlignment="1">
      <alignment vertical="top" wrapText="1"/>
    </xf>
    <xf numFmtId="0" fontId="10" fillId="0" borderId="0" xfId="0" applyFont="1" applyAlignment="1">
      <alignment vertical="top"/>
    </xf>
    <xf numFmtId="0" fontId="2" fillId="0" borderId="10" xfId="0" applyNumberFormat="1" applyFont="1" applyFill="1" applyBorder="1" applyAlignment="1" applyProtection="1">
      <alignment horizontal="center" vertical="top" wrapText="1"/>
      <protection/>
    </xf>
    <xf numFmtId="164" fontId="2" fillId="0" borderId="10" xfId="0" applyNumberFormat="1" applyFont="1" applyFill="1" applyBorder="1" applyAlignment="1" applyProtection="1">
      <alignment horizontal="center" vertical="top" wrapText="1"/>
      <protection/>
    </xf>
    <xf numFmtId="2" fontId="2" fillId="0" borderId="10" xfId="0" applyNumberFormat="1" applyFont="1" applyFill="1" applyBorder="1" applyAlignment="1" applyProtection="1">
      <alignment horizontal="center" vertical="top" wrapText="1"/>
      <protection/>
    </xf>
    <xf numFmtId="0" fontId="0" fillId="0" borderId="0" xfId="58" applyAlignment="1">
      <alignment vertical="top" wrapText="1"/>
    </xf>
    <xf numFmtId="0" fontId="11" fillId="0" borderId="0" xfId="58" applyFont="1" applyAlignment="1">
      <alignment vertical="top"/>
    </xf>
    <xf numFmtId="0" fontId="30" fillId="0" borderId="0" xfId="58" applyFont="1" applyAlignment="1">
      <alignment vertical="top" wrapText="1"/>
    </xf>
    <xf numFmtId="0" fontId="10" fillId="0" borderId="0" xfId="58" applyFont="1" applyAlignment="1">
      <alignment vertical="top"/>
    </xf>
    <xf numFmtId="0" fontId="10" fillId="0" borderId="0" xfId="58" applyFont="1" applyAlignment="1">
      <alignment vertical="top" wrapText="1"/>
    </xf>
    <xf numFmtId="0" fontId="12" fillId="0" borderId="0" xfId="58" applyFont="1" applyAlignment="1">
      <alignment vertical="top"/>
    </xf>
    <xf numFmtId="0" fontId="6" fillId="0" borderId="0" xfId="64" applyFont="1" applyAlignment="1">
      <alignment/>
      <protection/>
    </xf>
    <xf numFmtId="0" fontId="2" fillId="0" borderId="13" xfId="64" applyFont="1" applyBorder="1">
      <alignment/>
      <protection/>
    </xf>
    <xf numFmtId="0" fontId="2" fillId="0" borderId="0" xfId="64" applyFont="1" applyBorder="1">
      <alignment/>
      <protection/>
    </xf>
    <xf numFmtId="0" fontId="2" fillId="0" borderId="17" xfId="64" applyFont="1" applyBorder="1">
      <alignment/>
      <protection/>
    </xf>
    <xf numFmtId="0" fontId="2" fillId="0" borderId="0" xfId="64" applyNumberFormat="1" applyFont="1" applyBorder="1">
      <alignment/>
      <protection/>
    </xf>
    <xf numFmtId="0" fontId="7" fillId="0" borderId="18" xfId="64" applyNumberFormat="1" applyFont="1" applyBorder="1" applyAlignment="1">
      <alignment horizontal="center" wrapText="1"/>
      <protection/>
    </xf>
    <xf numFmtId="0" fontId="7" fillId="0" borderId="19" xfId="64" applyFont="1" applyBorder="1" applyAlignment="1">
      <alignment horizontal="center" wrapText="1"/>
      <protection/>
    </xf>
    <xf numFmtId="0" fontId="2" fillId="0" borderId="20" xfId="64" applyNumberFormat="1" applyFont="1" applyBorder="1">
      <alignment/>
      <protection/>
    </xf>
    <xf numFmtId="164" fontId="2" fillId="0" borderId="21" xfId="64" applyNumberFormat="1" applyFont="1" applyBorder="1">
      <alignment/>
      <protection/>
    </xf>
    <xf numFmtId="0" fontId="2" fillId="0" borderId="22" xfId="64" applyNumberFormat="1" applyFont="1" applyBorder="1">
      <alignment/>
      <protection/>
    </xf>
    <xf numFmtId="0" fontId="2" fillId="0" borderId="23" xfId="64" applyFont="1" applyBorder="1">
      <alignment/>
      <protection/>
    </xf>
    <xf numFmtId="164" fontId="2" fillId="0" borderId="16" xfId="64" applyNumberFormat="1" applyFont="1" applyBorder="1">
      <alignment/>
      <protection/>
    </xf>
    <xf numFmtId="0" fontId="2" fillId="0" borderId="24" xfId="64" applyFont="1" applyBorder="1">
      <alignment/>
      <protection/>
    </xf>
    <xf numFmtId="164" fontId="2" fillId="0" borderId="13" xfId="64" applyNumberFormat="1" applyFont="1" applyBorder="1">
      <alignment/>
      <protection/>
    </xf>
    <xf numFmtId="0" fontId="2" fillId="0" borderId="0" xfId="64" applyFont="1" applyAlignment="1">
      <alignment wrapText="1"/>
      <protection/>
    </xf>
    <xf numFmtId="0" fontId="2" fillId="0" borderId="0" xfId="64" applyFont="1" applyAlignment="1">
      <alignment/>
      <protection/>
    </xf>
    <xf numFmtId="0" fontId="2" fillId="0" borderId="18" xfId="64" applyNumberFormat="1" applyFont="1" applyBorder="1" applyAlignment="1">
      <alignment horizontal="center" wrapText="1"/>
      <protection/>
    </xf>
    <xf numFmtId="0" fontId="2" fillId="0" borderId="11" xfId="64" applyNumberFormat="1" applyFont="1" applyBorder="1" applyAlignment="1">
      <alignment horizontal="center" wrapText="1"/>
      <protection/>
    </xf>
    <xf numFmtId="164" fontId="2" fillId="0" borderId="0" xfId="64" applyNumberFormat="1" applyFont="1">
      <alignment/>
      <protection/>
    </xf>
    <xf numFmtId="0" fontId="26" fillId="0" borderId="0" xfId="58" applyFont="1" applyAlignment="1">
      <alignment horizontal="left"/>
    </xf>
    <xf numFmtId="0" fontId="2" fillId="0" borderId="0" xfId="58" applyFont="1" applyAlignment="1">
      <alignment horizontal="center"/>
    </xf>
    <xf numFmtId="43" fontId="2" fillId="0" borderId="0" xfId="44" applyFont="1" applyAlignment="1">
      <alignment horizontal="center"/>
    </xf>
    <xf numFmtId="0" fontId="7" fillId="0" borderId="14" xfId="58" applyFont="1" applyBorder="1" applyAlignment="1">
      <alignment horizontal="center"/>
    </xf>
    <xf numFmtId="0" fontId="7" fillId="0" borderId="12" xfId="58" applyFont="1" applyBorder="1" applyAlignment="1">
      <alignment horizontal="center"/>
    </xf>
    <xf numFmtId="0" fontId="7" fillId="0" borderId="15" xfId="58" applyFont="1" applyBorder="1" applyAlignment="1">
      <alignment horizontal="center"/>
    </xf>
    <xf numFmtId="0" fontId="12" fillId="0" borderId="15" xfId="58" applyFont="1" applyBorder="1" applyAlignment="1">
      <alignment horizontal="center"/>
    </xf>
    <xf numFmtId="0" fontId="7" fillId="0" borderId="16" xfId="58" applyFont="1" applyBorder="1" applyAlignment="1">
      <alignment horizontal="center"/>
    </xf>
    <xf numFmtId="43" fontId="7" fillId="0" borderId="15" xfId="44" applyFont="1" applyBorder="1" applyAlignment="1">
      <alignment horizontal="center"/>
    </xf>
    <xf numFmtId="0" fontId="2" fillId="0" borderId="14" xfId="58" applyFont="1" applyBorder="1" applyAlignment="1">
      <alignment horizontal="right"/>
    </xf>
    <xf numFmtId="164" fontId="2" fillId="0" borderId="21" xfId="58" applyNumberFormat="1" applyFont="1" applyBorder="1" applyAlignment="1">
      <alignment horizontal="center"/>
    </xf>
    <xf numFmtId="1" fontId="2" fillId="0" borderId="12" xfId="58" applyNumberFormat="1" applyFont="1" applyBorder="1" applyAlignment="1">
      <alignment horizontal="center"/>
    </xf>
    <xf numFmtId="0" fontId="2" fillId="0" borderId="0" xfId="58" applyFont="1" applyBorder="1" applyAlignment="1">
      <alignment horizontal="left"/>
    </xf>
    <xf numFmtId="37" fontId="2" fillId="0" borderId="17" xfId="58" applyNumberFormat="1" applyFont="1" applyBorder="1" applyAlignment="1">
      <alignment horizontal="center"/>
    </xf>
    <xf numFmtId="37" fontId="2" fillId="0" borderId="24" xfId="44" applyNumberFormat="1" applyFont="1" applyFill="1" applyBorder="1" applyAlignment="1">
      <alignment horizontal="center"/>
    </xf>
    <xf numFmtId="37" fontId="2" fillId="0" borderId="21" xfId="44" applyNumberFormat="1" applyFont="1" applyFill="1" applyBorder="1" applyAlignment="1">
      <alignment horizontal="center"/>
    </xf>
    <xf numFmtId="39" fontId="2" fillId="0" borderId="0" xfId="44" applyNumberFormat="1" applyFont="1" applyBorder="1" applyAlignment="1">
      <alignment horizontal="center"/>
    </xf>
    <xf numFmtId="39" fontId="2" fillId="0" borderId="13" xfId="44" applyNumberFormat="1" applyFont="1" applyBorder="1" applyAlignment="1">
      <alignment horizontal="center"/>
    </xf>
    <xf numFmtId="0" fontId="2" fillId="0" borderId="12" xfId="58" applyFont="1" applyBorder="1" applyAlignment="1">
      <alignment horizontal="right"/>
    </xf>
    <xf numFmtId="164" fontId="2" fillId="0" borderId="13" xfId="58" applyNumberFormat="1" applyFont="1" applyBorder="1" applyAlignment="1">
      <alignment horizontal="center"/>
    </xf>
    <xf numFmtId="37" fontId="2" fillId="0" borderId="17" xfId="44" applyNumberFormat="1" applyFont="1" applyBorder="1" applyAlignment="1">
      <alignment horizontal="center"/>
    </xf>
    <xf numFmtId="37" fontId="2" fillId="0" borderId="0" xfId="44" applyNumberFormat="1" applyFont="1" applyBorder="1" applyAlignment="1">
      <alignment horizontal="center"/>
    </xf>
    <xf numFmtId="37" fontId="2" fillId="0" borderId="13" xfId="44" applyNumberFormat="1" applyFont="1" applyBorder="1" applyAlignment="1">
      <alignment horizontal="center"/>
    </xf>
    <xf numFmtId="37" fontId="2" fillId="0" borderId="17" xfId="44" applyNumberFormat="1" applyFont="1" applyFill="1" applyBorder="1" applyAlignment="1">
      <alignment horizontal="center"/>
    </xf>
    <xf numFmtId="37" fontId="2" fillId="0" borderId="13" xfId="44" applyNumberFormat="1" applyFont="1" applyFill="1" applyBorder="1" applyAlignment="1">
      <alignment horizontal="center"/>
    </xf>
    <xf numFmtId="0" fontId="2" fillId="0" borderId="15" xfId="58" applyFont="1" applyBorder="1" applyAlignment="1">
      <alignment horizontal="right"/>
    </xf>
    <xf numFmtId="37" fontId="2" fillId="0" borderId="23" xfId="58" applyNumberFormat="1" applyFont="1" applyBorder="1" applyAlignment="1">
      <alignment horizontal="center"/>
    </xf>
    <xf numFmtId="0" fontId="7" fillId="33" borderId="15" xfId="58" applyFont="1" applyFill="1" applyBorder="1" applyAlignment="1">
      <alignment horizontal="left"/>
    </xf>
    <xf numFmtId="37" fontId="7" fillId="33" borderId="11" xfId="58" applyNumberFormat="1" applyFont="1" applyFill="1" applyBorder="1" applyAlignment="1">
      <alignment horizontal="center"/>
    </xf>
    <xf numFmtId="37" fontId="7" fillId="33" borderId="10" xfId="58" applyNumberFormat="1" applyFont="1" applyFill="1" applyBorder="1" applyAlignment="1">
      <alignment horizontal="center"/>
    </xf>
    <xf numFmtId="0" fontId="7" fillId="34" borderId="11" xfId="58" applyFont="1" applyFill="1" applyBorder="1" applyAlignment="1">
      <alignment horizontal="center"/>
    </xf>
    <xf numFmtId="37" fontId="7" fillId="33" borderId="19" xfId="58" applyNumberFormat="1" applyFont="1" applyFill="1" applyBorder="1" applyAlignment="1">
      <alignment horizontal="center"/>
    </xf>
    <xf numFmtId="39" fontId="7" fillId="33" borderId="18" xfId="44" applyNumberFormat="1" applyFont="1" applyFill="1" applyBorder="1" applyAlignment="1">
      <alignment horizontal="center"/>
    </xf>
    <xf numFmtId="39" fontId="7" fillId="33" borderId="11" xfId="44" applyNumberFormat="1" applyFont="1" applyFill="1" applyBorder="1" applyAlignment="1">
      <alignment horizontal="center"/>
    </xf>
    <xf numFmtId="0" fontId="2" fillId="0" borderId="0" xfId="58" applyFont="1" applyFill="1" applyBorder="1" applyAlignment="1" quotePrefix="1">
      <alignment horizontal="left"/>
    </xf>
    <xf numFmtId="0" fontId="2" fillId="0" borderId="20" xfId="58" applyFont="1" applyFill="1" applyBorder="1" applyAlignment="1">
      <alignment horizontal="left"/>
    </xf>
    <xf numFmtId="0" fontId="2" fillId="0" borderId="0" xfId="58" applyFont="1" applyFill="1" applyBorder="1" applyAlignment="1">
      <alignment horizontal="left"/>
    </xf>
    <xf numFmtId="43" fontId="7" fillId="0" borderId="0" xfId="44" applyFont="1" applyBorder="1" applyAlignment="1">
      <alignment/>
    </xf>
    <xf numFmtId="9" fontId="7" fillId="0" borderId="0" xfId="70" applyNumberFormat="1" applyFont="1" applyBorder="1" applyAlignment="1">
      <alignment horizontal="center"/>
    </xf>
    <xf numFmtId="37" fontId="7" fillId="0" borderId="0" xfId="44" applyNumberFormat="1" applyFont="1" applyBorder="1" applyAlignment="1">
      <alignment horizontal="center"/>
    </xf>
    <xf numFmtId="43" fontId="7" fillId="0" borderId="0" xfId="44" applyFont="1" applyFill="1" applyBorder="1" applyAlignment="1">
      <alignment horizontal="center"/>
    </xf>
    <xf numFmtId="43" fontId="7" fillId="0" borderId="0" xfId="44" applyFont="1" applyBorder="1" applyAlignment="1">
      <alignment horizontal="center" wrapText="1"/>
    </xf>
    <xf numFmtId="43" fontId="7" fillId="0" borderId="13" xfId="44" applyFont="1" applyBorder="1" applyAlignment="1">
      <alignment horizontal="center" wrapText="1"/>
    </xf>
    <xf numFmtId="43" fontId="7" fillId="0" borderId="23" xfId="44" applyFont="1" applyBorder="1" applyAlignment="1">
      <alignment horizontal="center" wrapText="1"/>
    </xf>
    <xf numFmtId="43" fontId="7" fillId="0" borderId="16" xfId="44" applyFont="1" applyBorder="1" applyAlignment="1">
      <alignment horizontal="center" wrapText="1"/>
    </xf>
    <xf numFmtId="0" fontId="6" fillId="0" borderId="0" xfId="58" applyFont="1" applyAlignment="1">
      <alignment horizontal="left"/>
    </xf>
    <xf numFmtId="43" fontId="7" fillId="0" borderId="22" xfId="44" applyFont="1" applyBorder="1" applyAlignment="1">
      <alignment horizontal="center" wrapText="1"/>
    </xf>
    <xf numFmtId="37" fontId="2" fillId="0" borderId="20" xfId="44" applyNumberFormat="1" applyFont="1" applyFill="1" applyBorder="1" applyAlignment="1">
      <alignment horizontal="center"/>
    </xf>
    <xf numFmtId="37" fontId="2" fillId="0" borderId="0" xfId="44" applyNumberFormat="1" applyFont="1" applyFill="1" applyBorder="1" applyAlignment="1">
      <alignment horizontal="center"/>
    </xf>
    <xf numFmtId="37" fontId="7" fillId="33" borderId="18" xfId="58" applyNumberFormat="1" applyFont="1" applyFill="1" applyBorder="1" applyAlignment="1">
      <alignment horizontal="center"/>
    </xf>
    <xf numFmtId="0" fontId="11" fillId="0" borderId="0" xfId="58" applyFont="1" applyFill="1" applyAlignment="1">
      <alignment vertical="top" wrapText="1"/>
    </xf>
    <xf numFmtId="0" fontId="82" fillId="0" borderId="0" xfId="58" applyFont="1" applyFill="1" applyAlignment="1">
      <alignment vertical="top" wrapText="1"/>
    </xf>
    <xf numFmtId="167" fontId="2" fillId="0" borderId="0" xfId="44" applyNumberFormat="1" applyFont="1" applyAlignment="1">
      <alignment horizontal="center"/>
    </xf>
    <xf numFmtId="167" fontId="10" fillId="0" borderId="14" xfId="44" applyNumberFormat="1" applyFont="1" applyBorder="1" applyAlignment="1">
      <alignment/>
    </xf>
    <xf numFmtId="167" fontId="10" fillId="0" borderId="12" xfId="44" applyNumberFormat="1" applyFont="1" applyBorder="1" applyAlignment="1">
      <alignment/>
    </xf>
    <xf numFmtId="0" fontId="10" fillId="0" borderId="14" xfId="58" applyFont="1" applyBorder="1" applyAlignment="1">
      <alignment horizontal="center"/>
    </xf>
    <xf numFmtId="0" fontId="10" fillId="0" borderId="12" xfId="58" applyFont="1" applyBorder="1" applyAlignment="1">
      <alignment horizontal="center"/>
    </xf>
    <xf numFmtId="39" fontId="7" fillId="34" borderId="10" xfId="44" applyNumberFormat="1" applyFont="1" applyFill="1" applyBorder="1" applyAlignment="1">
      <alignment horizontal="center"/>
    </xf>
    <xf numFmtId="0" fontId="6" fillId="0" borderId="0" xfId="0" applyFont="1" applyAlignment="1">
      <alignment horizontal="left"/>
    </xf>
    <xf numFmtId="0" fontId="26" fillId="0" borderId="0" xfId="0" applyFont="1" applyAlignment="1">
      <alignment horizontal="left"/>
    </xf>
    <xf numFmtId="0" fontId="2" fillId="0" borderId="0" xfId="0" applyFont="1" applyAlignment="1">
      <alignment horizontal="center"/>
    </xf>
    <xf numFmtId="0" fontId="11" fillId="0" borderId="0" xfId="0" applyFont="1" applyAlignment="1">
      <alignment vertical="top" wrapText="1"/>
    </xf>
    <xf numFmtId="0" fontId="7" fillId="0" borderId="10" xfId="0" applyFont="1" applyBorder="1" applyAlignment="1">
      <alignment horizontal="center"/>
    </xf>
    <xf numFmtId="0" fontId="12" fillId="0" borderId="10" xfId="0" applyFont="1" applyBorder="1" applyAlignment="1">
      <alignment horizontal="center" wrapText="1"/>
    </xf>
    <xf numFmtId="0" fontId="2" fillId="0" borderId="12" xfId="0" applyFont="1" applyBorder="1" applyAlignment="1">
      <alignment horizontal="right"/>
    </xf>
    <xf numFmtId="1" fontId="2" fillId="0" borderId="13" xfId="0" applyNumberFormat="1" applyFont="1" applyBorder="1" applyAlignment="1">
      <alignment horizontal="center"/>
    </xf>
    <xf numFmtId="0" fontId="10" fillId="0" borderId="14" xfId="0" applyFont="1" applyBorder="1" applyAlignment="1">
      <alignment horizontal="center"/>
    </xf>
    <xf numFmtId="1" fontId="10" fillId="0" borderId="14" xfId="0" applyNumberFormat="1" applyFont="1" applyBorder="1" applyAlignment="1">
      <alignment horizontal="center"/>
    </xf>
    <xf numFmtId="2" fontId="10" fillId="0" borderId="21" xfId="0" applyNumberFormat="1" applyFont="1" applyBorder="1" applyAlignment="1">
      <alignment horizontal="center"/>
    </xf>
    <xf numFmtId="1" fontId="10" fillId="0" borderId="21" xfId="0" applyNumberFormat="1" applyFont="1" applyBorder="1" applyAlignment="1">
      <alignment horizontal="center"/>
    </xf>
    <xf numFmtId="164" fontId="10" fillId="0" borderId="21" xfId="0" applyNumberFormat="1" applyFont="1" applyBorder="1" applyAlignment="1">
      <alignment horizontal="center"/>
    </xf>
    <xf numFmtId="0" fontId="10" fillId="0" borderId="12" xfId="0" applyFont="1" applyBorder="1" applyAlignment="1">
      <alignment horizontal="center"/>
    </xf>
    <xf numFmtId="1" fontId="10" fillId="0" borderId="12" xfId="0" applyNumberFormat="1" applyFont="1" applyBorder="1" applyAlignment="1">
      <alignment horizontal="center"/>
    </xf>
    <xf numFmtId="2" fontId="10" fillId="0" borderId="13" xfId="0" applyNumberFormat="1" applyFont="1" applyBorder="1" applyAlignment="1">
      <alignment horizontal="center"/>
    </xf>
    <xf numFmtId="1" fontId="10" fillId="0" borderId="13" xfId="0" applyNumberFormat="1" applyFont="1" applyBorder="1" applyAlignment="1">
      <alignment horizontal="center"/>
    </xf>
    <xf numFmtId="164" fontId="10" fillId="0" borderId="13" xfId="0" applyNumberFormat="1" applyFont="1" applyBorder="1" applyAlignment="1">
      <alignment horizontal="center"/>
    </xf>
    <xf numFmtId="0" fontId="10" fillId="0" borderId="13" xfId="0" applyFont="1" applyBorder="1" applyAlignment="1">
      <alignment horizontal="center"/>
    </xf>
    <xf numFmtId="0" fontId="2" fillId="0" borderId="15" xfId="0" applyFont="1" applyBorder="1" applyAlignment="1">
      <alignment horizontal="right"/>
    </xf>
    <xf numFmtId="0" fontId="7" fillId="33" borderId="15" xfId="0" applyFont="1" applyFill="1" applyBorder="1" applyAlignment="1">
      <alignment horizontal="right"/>
    </xf>
    <xf numFmtId="37" fontId="7" fillId="33" borderId="11" xfId="0" applyNumberFormat="1" applyFont="1" applyFill="1" applyBorder="1" applyAlignment="1">
      <alignment horizontal="center"/>
    </xf>
    <xf numFmtId="1" fontId="7" fillId="33" borderId="11" xfId="0" applyNumberFormat="1" applyFont="1" applyFill="1" applyBorder="1" applyAlignment="1">
      <alignment horizontal="center"/>
    </xf>
    <xf numFmtId="0" fontId="7" fillId="33" borderId="10" xfId="0" applyFont="1" applyFill="1" applyBorder="1" applyAlignment="1">
      <alignment horizontal="right"/>
    </xf>
    <xf numFmtId="39" fontId="7" fillId="33" borderId="10" xfId="0" applyNumberFormat="1" applyFont="1" applyFill="1" applyBorder="1" applyAlignment="1">
      <alignment horizontal="center"/>
    </xf>
    <xf numFmtId="0" fontId="2" fillId="0" borderId="0" xfId="0" applyFont="1" applyFill="1" applyBorder="1" applyAlignment="1" quotePrefix="1">
      <alignment horizontal="left"/>
    </xf>
    <xf numFmtId="0" fontId="2" fillId="0" borderId="0" xfId="0" applyFont="1" applyFill="1" applyBorder="1" applyAlignment="1">
      <alignment horizontal="left"/>
    </xf>
    <xf numFmtId="0" fontId="10" fillId="0" borderId="0" xfId="0" applyFont="1" applyAlignment="1">
      <alignment horizontal="left" vertical="top"/>
    </xf>
    <xf numFmtId="37" fontId="11" fillId="0" borderId="0" xfId="0" applyNumberFormat="1" applyFont="1" applyAlignment="1">
      <alignment vertical="top" wrapText="1"/>
    </xf>
    <xf numFmtId="0" fontId="2" fillId="0" borderId="23" xfId="0" applyFont="1" applyBorder="1" applyAlignment="1">
      <alignment horizontal="center"/>
    </xf>
    <xf numFmtId="0" fontId="2" fillId="0" borderId="22" xfId="0" applyFont="1" applyBorder="1" applyAlignment="1">
      <alignment horizontal="center"/>
    </xf>
    <xf numFmtId="0" fontId="2" fillId="0" borderId="16" xfId="0" applyFont="1" applyBorder="1" applyAlignment="1">
      <alignment horizontal="center"/>
    </xf>
    <xf numFmtId="2" fontId="2" fillId="0" borderId="0" xfId="0" applyNumberFormat="1" applyFont="1" applyBorder="1" applyAlignment="1">
      <alignment horizontal="center"/>
    </xf>
    <xf numFmtId="2" fontId="2" fillId="0" borderId="13" xfId="0" applyNumberFormat="1" applyFont="1" applyBorder="1" applyAlignment="1">
      <alignment horizontal="center"/>
    </xf>
    <xf numFmtId="166" fontId="2" fillId="0" borderId="0" xfId="0" applyNumberFormat="1" applyFont="1" applyBorder="1" applyAlignment="1">
      <alignment horizontal="center"/>
    </xf>
    <xf numFmtId="166" fontId="2" fillId="0" borderId="13" xfId="0" applyNumberFormat="1"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 fontId="2" fillId="0" borderId="0" xfId="0" applyNumberFormat="1" applyFont="1" applyBorder="1" applyAlignment="1">
      <alignment horizontal="center"/>
    </xf>
    <xf numFmtId="1" fontId="2" fillId="0" borderId="22" xfId="0" applyNumberFormat="1" applyFont="1" applyBorder="1" applyAlignment="1">
      <alignment horizontal="center"/>
    </xf>
    <xf numFmtId="1" fontId="2" fillId="0" borderId="16" xfId="0" applyNumberFormat="1" applyFont="1" applyBorder="1" applyAlignment="1">
      <alignment horizontal="center"/>
    </xf>
    <xf numFmtId="2" fontId="2" fillId="0" borderId="22" xfId="0" applyNumberFormat="1" applyFont="1" applyBorder="1" applyAlignment="1">
      <alignment horizontal="center"/>
    </xf>
    <xf numFmtId="2" fontId="2" fillId="0" borderId="16" xfId="0" applyNumberFormat="1" applyFont="1" applyBorder="1" applyAlignment="1">
      <alignment horizontal="center"/>
    </xf>
    <xf numFmtId="0" fontId="2" fillId="0" borderId="0" xfId="67" applyFont="1" applyAlignment="1">
      <alignment horizontal="center"/>
      <protection/>
    </xf>
    <xf numFmtId="0" fontId="2" fillId="0" borderId="0" xfId="58" applyFont="1" applyBorder="1" applyAlignment="1">
      <alignment horizontal="center"/>
    </xf>
    <xf numFmtId="0" fontId="2" fillId="0" borderId="13" xfId="58" applyFont="1" applyBorder="1" applyAlignment="1">
      <alignment horizontal="center"/>
    </xf>
    <xf numFmtId="0" fontId="2" fillId="0" borderId="20" xfId="67" applyFont="1" applyBorder="1" applyAlignment="1">
      <alignment horizontal="center"/>
      <protection/>
    </xf>
    <xf numFmtId="0" fontId="2" fillId="0" borderId="21" xfId="67" applyFont="1" applyBorder="1" applyAlignment="1">
      <alignment horizontal="center"/>
      <protection/>
    </xf>
    <xf numFmtId="0" fontId="2" fillId="0" borderId="0" xfId="67" applyFont="1" applyBorder="1" applyAlignment="1">
      <alignment horizontal="center"/>
      <protection/>
    </xf>
    <xf numFmtId="0" fontId="2" fillId="0" borderId="13" xfId="67" applyFont="1" applyBorder="1" applyAlignment="1">
      <alignment horizontal="center"/>
      <protection/>
    </xf>
    <xf numFmtId="1" fontId="2" fillId="0" borderId="0" xfId="58" applyNumberFormat="1" applyFont="1" applyBorder="1" applyAlignment="1">
      <alignment horizontal="center"/>
    </xf>
    <xf numFmtId="1" fontId="2" fillId="0" borderId="13" xfId="58" applyNumberFormat="1" applyFont="1" applyBorder="1" applyAlignment="1">
      <alignment horizontal="center"/>
    </xf>
    <xf numFmtId="1" fontId="2" fillId="0" borderId="22" xfId="58" applyNumberFormat="1" applyFont="1" applyBorder="1" applyAlignment="1">
      <alignment horizontal="center"/>
    </xf>
    <xf numFmtId="1" fontId="2" fillId="0" borderId="16" xfId="58" applyNumberFormat="1" applyFont="1" applyBorder="1" applyAlignment="1">
      <alignment horizontal="center"/>
    </xf>
    <xf numFmtId="0" fontId="2" fillId="0" borderId="22" xfId="58" applyFont="1" applyBorder="1" applyAlignment="1">
      <alignment horizontal="center"/>
    </xf>
    <xf numFmtId="0" fontId="2" fillId="0" borderId="16" xfId="58" applyFont="1" applyBorder="1" applyAlignment="1">
      <alignment horizontal="center"/>
    </xf>
    <xf numFmtId="0" fontId="35" fillId="0" borderId="0" xfId="0" applyFont="1" applyAlignment="1">
      <alignment/>
    </xf>
    <xf numFmtId="49" fontId="35" fillId="0" borderId="0" xfId="0" applyNumberFormat="1" applyFont="1" applyAlignment="1">
      <alignment/>
    </xf>
    <xf numFmtId="0" fontId="35" fillId="0" borderId="0" xfId="0" applyFont="1" applyAlignment="1">
      <alignment horizontal="center"/>
    </xf>
    <xf numFmtId="2" fontId="35" fillId="0" borderId="0" xfId="0" applyNumberFormat="1" applyFont="1" applyAlignment="1">
      <alignment horizontal="center"/>
    </xf>
    <xf numFmtId="1" fontId="2" fillId="0" borderId="0" xfId="0" applyNumberFormat="1" applyFont="1" applyAlignment="1">
      <alignment horizontal="center"/>
    </xf>
    <xf numFmtId="0" fontId="2" fillId="0" borderId="0" xfId="67" applyFont="1">
      <alignment/>
      <protection/>
    </xf>
    <xf numFmtId="0" fontId="35" fillId="0" borderId="0" xfId="67" applyFont="1">
      <alignment/>
      <protection/>
    </xf>
    <xf numFmtId="0" fontId="2" fillId="0" borderId="0" xfId="0" applyFont="1" applyAlignment="1">
      <alignment/>
    </xf>
    <xf numFmtId="49" fontId="36" fillId="0" borderId="24" xfId="0" applyNumberFormat="1" applyFont="1" applyFill="1" applyBorder="1" applyAlignment="1">
      <alignment/>
    </xf>
    <xf numFmtId="0" fontId="7" fillId="0" borderId="20" xfId="0" applyFont="1" applyBorder="1" applyAlignment="1">
      <alignment/>
    </xf>
    <xf numFmtId="49" fontId="2" fillId="0" borderId="0" xfId="0" applyNumberFormat="1" applyFont="1" applyAlignment="1">
      <alignment/>
    </xf>
    <xf numFmtId="0" fontId="7" fillId="0" borderId="14" xfId="0" applyFont="1" applyFill="1" applyBorder="1" applyAlignment="1">
      <alignment horizontal="left"/>
    </xf>
    <xf numFmtId="0" fontId="7" fillId="0" borderId="14" xfId="0" applyFont="1" applyBorder="1" applyAlignment="1">
      <alignment/>
    </xf>
    <xf numFmtId="0" fontId="2" fillId="0" borderId="12" xfId="0" applyFont="1" applyFill="1" applyBorder="1" applyAlignment="1">
      <alignment horizontal="center"/>
    </xf>
    <xf numFmtId="0" fontId="7" fillId="0" borderId="12" xfId="0" applyFont="1" applyBorder="1" applyAlignment="1">
      <alignment/>
    </xf>
    <xf numFmtId="0" fontId="7" fillId="0" borderId="12" xfId="0" applyFont="1" applyFill="1" applyBorder="1" applyAlignment="1">
      <alignment/>
    </xf>
    <xf numFmtId="0" fontId="7" fillId="0" borderId="15" xfId="0" applyFont="1" applyFill="1" applyBorder="1" applyAlignment="1">
      <alignment horizontal="left"/>
    </xf>
    <xf numFmtId="0" fontId="7" fillId="0" borderId="15" xfId="0" applyFont="1" applyBorder="1" applyAlignment="1">
      <alignment/>
    </xf>
    <xf numFmtId="0" fontId="7" fillId="0" borderId="21" xfId="0" applyFont="1" applyBorder="1" applyAlignment="1">
      <alignment/>
    </xf>
    <xf numFmtId="0" fontId="2" fillId="0" borderId="23" xfId="0" applyFont="1" applyBorder="1" applyAlignment="1">
      <alignment horizontal="left"/>
    </xf>
    <xf numFmtId="0" fontId="7" fillId="0" borderId="16" xfId="0" applyFont="1" applyBorder="1" applyAlignment="1">
      <alignment/>
    </xf>
    <xf numFmtId="0" fontId="7" fillId="0" borderId="14" xfId="0" applyFont="1" applyBorder="1" applyAlignment="1">
      <alignment horizontal="left"/>
    </xf>
    <xf numFmtId="0" fontId="7" fillId="0" borderId="12" xfId="0" applyFont="1" applyBorder="1" applyAlignment="1">
      <alignment horizontal="left"/>
    </xf>
    <xf numFmtId="0" fontId="7" fillId="0" borderId="12" xfId="0" applyFont="1" applyFill="1" applyBorder="1" applyAlignment="1">
      <alignment horizontal="left"/>
    </xf>
    <xf numFmtId="0" fontId="7" fillId="0" borderId="15" xfId="0" applyFont="1" applyFill="1" applyBorder="1" applyAlignment="1">
      <alignment horizontal="center"/>
    </xf>
    <xf numFmtId="0" fontId="7" fillId="0" borderId="15" xfId="0" applyFont="1" applyBorder="1" applyAlignment="1">
      <alignment/>
    </xf>
    <xf numFmtId="0" fontId="7" fillId="0" borderId="23" xfId="0" applyFont="1" applyFill="1" applyBorder="1" applyAlignment="1">
      <alignment/>
    </xf>
    <xf numFmtId="0" fontId="7" fillId="0" borderId="14" xfId="58" applyFont="1" applyBorder="1" applyAlignment="1">
      <alignment horizontal="left"/>
    </xf>
    <xf numFmtId="0" fontId="7" fillId="0" borderId="12" xfId="58" applyFont="1" applyBorder="1" applyAlignment="1">
      <alignment/>
    </xf>
    <xf numFmtId="0" fontId="7" fillId="0" borderId="24" xfId="67" applyFont="1" applyBorder="1">
      <alignment/>
      <protection/>
    </xf>
    <xf numFmtId="0" fontId="7" fillId="0" borderId="14" xfId="67" applyFont="1" applyBorder="1">
      <alignment/>
      <protection/>
    </xf>
    <xf numFmtId="0" fontId="7" fillId="0" borderId="17" xfId="67" applyFont="1" applyBorder="1">
      <alignment/>
      <protection/>
    </xf>
    <xf numFmtId="0" fontId="7" fillId="0" borderId="12" xfId="67" applyFont="1" applyBorder="1">
      <alignment/>
      <protection/>
    </xf>
    <xf numFmtId="0" fontId="7" fillId="0" borderId="12" xfId="58" applyFont="1" applyBorder="1" applyAlignment="1">
      <alignment/>
    </xf>
    <xf numFmtId="0" fontId="7" fillId="0" borderId="23" xfId="67" applyFont="1" applyBorder="1">
      <alignment/>
      <protection/>
    </xf>
    <xf numFmtId="0" fontId="7" fillId="0" borderId="15" xfId="58" applyFont="1" applyBorder="1" applyAlignment="1">
      <alignment/>
    </xf>
    <xf numFmtId="0" fontId="7" fillId="0" borderId="15" xfId="58" applyFont="1" applyBorder="1" applyAlignment="1">
      <alignment/>
    </xf>
    <xf numFmtId="0" fontId="7" fillId="0" borderId="0" xfId="0" applyFont="1" applyBorder="1" applyAlignment="1">
      <alignment/>
    </xf>
    <xf numFmtId="0" fontId="2" fillId="0" borderId="17" xfId="0" applyFont="1" applyFill="1" applyBorder="1" applyAlignment="1">
      <alignment horizontal="center"/>
    </xf>
    <xf numFmtId="0" fontId="7" fillId="0" borderId="0" xfId="67" applyFont="1" applyBorder="1">
      <alignment/>
      <protection/>
    </xf>
    <xf numFmtId="49" fontId="7" fillId="0" borderId="24"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37" fillId="0" borderId="0" xfId="0" applyNumberFormat="1" applyFont="1" applyAlignment="1">
      <alignment/>
    </xf>
    <xf numFmtId="49" fontId="7" fillId="0" borderId="0" xfId="0" applyNumberFormat="1" applyFont="1" applyAlignment="1">
      <alignment/>
    </xf>
    <xf numFmtId="0" fontId="37" fillId="0" borderId="0" xfId="0" applyFont="1" applyAlignment="1">
      <alignment horizontal="center"/>
    </xf>
    <xf numFmtId="0" fontId="7" fillId="0" borderId="0" xfId="0" applyFont="1" applyAlignment="1">
      <alignment/>
    </xf>
    <xf numFmtId="49" fontId="7" fillId="0" borderId="20" xfId="58" applyNumberFormat="1" applyFont="1" applyBorder="1" applyAlignment="1">
      <alignment horizontal="center"/>
    </xf>
    <xf numFmtId="49" fontId="7" fillId="0" borderId="21" xfId="58" applyNumberFormat="1" applyFont="1" applyBorder="1" applyAlignment="1">
      <alignment horizontal="center"/>
    </xf>
    <xf numFmtId="0" fontId="7" fillId="0" borderId="0" xfId="67" applyFont="1">
      <alignment/>
      <protection/>
    </xf>
    <xf numFmtId="0" fontId="37" fillId="0" borderId="0" xfId="67" applyFont="1">
      <alignment/>
      <protection/>
    </xf>
    <xf numFmtId="0" fontId="7" fillId="0" borderId="24" xfId="0" applyFont="1" applyFill="1" applyBorder="1" applyAlignment="1">
      <alignment/>
    </xf>
    <xf numFmtId="166" fontId="2" fillId="0" borderId="20" xfId="0" applyNumberFormat="1" applyFont="1" applyBorder="1" applyAlignment="1">
      <alignment horizontal="center"/>
    </xf>
    <xf numFmtId="166" fontId="2" fillId="0" borderId="21" xfId="0" applyNumberFormat="1" applyFont="1" applyBorder="1" applyAlignment="1">
      <alignment horizontal="center"/>
    </xf>
    <xf numFmtId="0" fontId="2" fillId="0" borderId="23" xfId="67" applyFont="1" applyBorder="1">
      <alignment/>
      <protection/>
    </xf>
    <xf numFmtId="0" fontId="2" fillId="0" borderId="22" xfId="67" applyFont="1" applyBorder="1" applyAlignment="1">
      <alignment horizontal="left"/>
      <protection/>
    </xf>
    <xf numFmtId="0" fontId="2" fillId="0" borderId="22" xfId="67" applyFont="1" applyBorder="1" applyAlignment="1">
      <alignment horizontal="center"/>
      <protection/>
    </xf>
    <xf numFmtId="0" fontId="2" fillId="0" borderId="16" xfId="67" applyFont="1" applyBorder="1" applyAlignment="1">
      <alignment horizontal="center"/>
      <protection/>
    </xf>
    <xf numFmtId="0" fontId="2" fillId="0" borderId="25" xfId="65" applyBorder="1" applyAlignment="1">
      <alignment vertical="top" wrapText="1"/>
      <protection/>
    </xf>
    <xf numFmtId="0" fontId="2" fillId="0" borderId="25" xfId="65" applyFill="1" applyBorder="1" applyAlignment="1">
      <alignment vertical="top" wrapText="1"/>
      <protection/>
    </xf>
    <xf numFmtId="0" fontId="2" fillId="0" borderId="25" xfId="65" applyBorder="1" applyAlignment="1">
      <alignment wrapText="1"/>
      <protection/>
    </xf>
    <xf numFmtId="0" fontId="2" fillId="0" borderId="25" xfId="65" applyFill="1" applyBorder="1" applyAlignment="1">
      <alignment wrapText="1"/>
      <protection/>
    </xf>
    <xf numFmtId="0" fontId="9" fillId="35" borderId="21" xfId="65" applyFont="1" applyFill="1" applyBorder="1" applyAlignment="1">
      <alignment horizontal="left" vertical="center" wrapText="1"/>
      <protection/>
    </xf>
    <xf numFmtId="0" fontId="11" fillId="36" borderId="11" xfId="65" applyFont="1" applyFill="1" applyBorder="1" applyAlignment="1">
      <alignment horizontal="left" vertical="top" wrapText="1"/>
      <protection/>
    </xf>
    <xf numFmtId="0" fontId="11" fillId="36" borderId="11" xfId="65" applyFont="1" applyFill="1" applyBorder="1" applyAlignment="1">
      <alignment horizontal="left" vertical="center" wrapText="1"/>
      <protection/>
    </xf>
    <xf numFmtId="0" fontId="11" fillId="36" borderId="26" xfId="65" applyFont="1" applyFill="1" applyBorder="1" applyAlignment="1">
      <alignment horizontal="left" vertical="center" wrapText="1"/>
      <protection/>
    </xf>
    <xf numFmtId="0" fontId="9" fillId="36" borderId="11" xfId="65" applyFont="1" applyFill="1" applyBorder="1" applyAlignment="1">
      <alignment horizontal="left" vertical="center" wrapText="1"/>
      <protection/>
    </xf>
    <xf numFmtId="0" fontId="2" fillId="0" borderId="27" xfId="65" applyBorder="1" applyAlignment="1">
      <alignment vertical="top" wrapText="1"/>
      <protection/>
    </xf>
    <xf numFmtId="0" fontId="2" fillId="0" borderId="28" xfId="65" applyFill="1" applyBorder="1" applyAlignment="1">
      <alignment horizontal="left" vertical="top" wrapText="1"/>
      <protection/>
    </xf>
    <xf numFmtId="0" fontId="2" fillId="0" borderId="28" xfId="65" applyBorder="1" applyAlignment="1">
      <alignment horizontal="left" vertical="top" wrapText="1"/>
      <protection/>
    </xf>
    <xf numFmtId="0" fontId="9" fillId="35" borderId="11" xfId="65" applyFont="1" applyFill="1" applyBorder="1" applyAlignment="1">
      <alignment horizontal="left" vertical="center" wrapText="1"/>
      <protection/>
    </xf>
    <xf numFmtId="0" fontId="10" fillId="37" borderId="29" xfId="65" applyFont="1" applyFill="1" applyBorder="1" applyAlignment="1">
      <alignment horizontal="left" vertical="center" wrapText="1"/>
      <protection/>
    </xf>
    <xf numFmtId="0" fontId="6" fillId="38" borderId="10" xfId="65" applyFont="1" applyFill="1" applyBorder="1" applyAlignment="1">
      <alignment horizontal="center" vertical="top" wrapText="1"/>
      <protection/>
    </xf>
    <xf numFmtId="0" fontId="6" fillId="38" borderId="30" xfId="65" applyFont="1" applyFill="1" applyBorder="1" applyAlignment="1">
      <alignment horizontal="center" vertical="top" wrapText="1"/>
      <protection/>
    </xf>
    <xf numFmtId="0" fontId="9" fillId="37" borderId="16" xfId="65" applyFont="1" applyFill="1" applyBorder="1" applyAlignment="1">
      <alignment horizontal="left" vertical="center" wrapText="1"/>
      <protection/>
    </xf>
    <xf numFmtId="0" fontId="9" fillId="36" borderId="16" xfId="65" applyFont="1" applyFill="1" applyBorder="1" applyAlignment="1">
      <alignment horizontal="left" vertical="center" wrapText="1"/>
      <protection/>
    </xf>
    <xf numFmtId="0" fontId="2" fillId="39" borderId="15" xfId="65" applyFill="1" applyBorder="1" applyAlignment="1">
      <alignment vertical="top" wrapText="1"/>
      <protection/>
    </xf>
    <xf numFmtId="0" fontId="2" fillId="0" borderId="15" xfId="65" applyFill="1" applyBorder="1" applyAlignment="1">
      <alignment vertical="top" wrapText="1"/>
      <protection/>
    </xf>
    <xf numFmtId="0" fontId="2" fillId="39" borderId="10" xfId="65" applyFill="1" applyBorder="1" applyAlignment="1">
      <alignment vertical="top" wrapText="1"/>
      <protection/>
    </xf>
    <xf numFmtId="0" fontId="2" fillId="0" borderId="10" xfId="65" applyFill="1" applyBorder="1" applyAlignment="1">
      <alignment vertical="top" wrapText="1"/>
      <protection/>
    </xf>
    <xf numFmtId="0" fontId="11" fillId="36" borderId="21" xfId="65" applyFont="1" applyFill="1" applyBorder="1" applyAlignment="1">
      <alignment horizontal="left" vertical="center" wrapText="1"/>
      <protection/>
    </xf>
    <xf numFmtId="0" fontId="2" fillId="39" borderId="14" xfId="65" applyFill="1" applyBorder="1" applyAlignment="1">
      <alignment vertical="top" wrapText="1"/>
      <protection/>
    </xf>
    <xf numFmtId="0" fontId="2" fillId="0" borderId="14" xfId="65" applyFill="1" applyBorder="1" applyAlignment="1">
      <alignment vertical="top" wrapText="1"/>
      <protection/>
    </xf>
    <xf numFmtId="0" fontId="2" fillId="39" borderId="10" xfId="65" applyFill="1" applyBorder="1" applyAlignment="1">
      <alignment horizontal="center" vertical="center" wrapText="1"/>
      <protection/>
    </xf>
    <xf numFmtId="0" fontId="2" fillId="0" borderId="31" xfId="65" applyBorder="1" applyAlignment="1">
      <alignment vertical="top" wrapText="1"/>
      <protection/>
    </xf>
    <xf numFmtId="0" fontId="2" fillId="0" borderId="32" xfId="65" applyFill="1" applyBorder="1" applyAlignment="1">
      <alignment vertical="top" wrapText="1"/>
      <protection/>
    </xf>
    <xf numFmtId="0" fontId="11" fillId="39" borderId="10" xfId="65" applyFont="1" applyFill="1" applyBorder="1" applyAlignment="1">
      <alignment horizontal="left" vertical="top" wrapText="1"/>
      <protection/>
    </xf>
    <xf numFmtId="0" fontId="2" fillId="0" borderId="11" xfId="65" applyFill="1" applyBorder="1" applyAlignment="1">
      <alignment vertical="top" wrapText="1"/>
      <protection/>
    </xf>
    <xf numFmtId="0" fontId="2" fillId="0" borderId="18" xfId="65" applyFill="1" applyBorder="1" applyAlignment="1">
      <alignment vertical="top" wrapText="1"/>
      <protection/>
    </xf>
    <xf numFmtId="0" fontId="2" fillId="0" borderId="0" xfId="65" applyAlignment="1">
      <alignment wrapText="1"/>
      <protection/>
    </xf>
    <xf numFmtId="0" fontId="9" fillId="0" borderId="0" xfId="65" applyFont="1" applyFill="1" applyAlignment="1">
      <alignment horizontal="left" wrapText="1"/>
      <protection/>
    </xf>
    <xf numFmtId="0" fontId="9" fillId="0" borderId="0" xfId="65" applyFont="1" applyAlignment="1">
      <alignment horizontal="left" vertical="center" wrapText="1"/>
      <protection/>
    </xf>
    <xf numFmtId="0" fontId="2" fillId="0" borderId="0" xfId="65" applyBorder="1" applyAlignment="1">
      <alignment wrapText="1"/>
      <protection/>
    </xf>
    <xf numFmtId="0" fontId="9" fillId="0" borderId="0" xfId="65" applyFont="1" applyFill="1" applyBorder="1" applyAlignment="1">
      <alignment horizontal="left" wrapText="1"/>
      <protection/>
    </xf>
    <xf numFmtId="0" fontId="2" fillId="0" borderId="32" xfId="65" applyBorder="1" applyAlignment="1">
      <alignment wrapText="1"/>
      <protection/>
    </xf>
    <xf numFmtId="0" fontId="2" fillId="0" borderId="31" xfId="65" applyBorder="1" applyAlignment="1">
      <alignment wrapText="1"/>
      <protection/>
    </xf>
    <xf numFmtId="0" fontId="2" fillId="0" borderId="32" xfId="65" applyBorder="1" applyAlignment="1">
      <alignment vertical="top" wrapText="1"/>
      <protection/>
    </xf>
    <xf numFmtId="0" fontId="2" fillId="0" borderId="33" xfId="65" applyBorder="1" applyAlignment="1">
      <alignment wrapText="1"/>
      <protection/>
    </xf>
    <xf numFmtId="0" fontId="2" fillId="39" borderId="15" xfId="65" applyFill="1" applyBorder="1" applyAlignment="1">
      <alignment wrapText="1"/>
      <protection/>
    </xf>
    <xf numFmtId="0" fontId="2" fillId="39" borderId="34" xfId="65" applyFill="1" applyBorder="1" applyAlignment="1">
      <alignment vertical="center" wrapText="1"/>
      <protection/>
    </xf>
    <xf numFmtId="0" fontId="2" fillId="39" borderId="10" xfId="65" applyFill="1" applyBorder="1" applyAlignment="1">
      <alignment vertical="center" wrapText="1"/>
      <protection/>
    </xf>
    <xf numFmtId="0" fontId="2" fillId="39" borderId="10" xfId="65" applyFill="1" applyBorder="1" applyAlignment="1">
      <alignment wrapText="1"/>
      <protection/>
    </xf>
    <xf numFmtId="0" fontId="2" fillId="39" borderId="35" xfId="65" applyFill="1" applyBorder="1" applyAlignment="1">
      <alignment wrapText="1"/>
      <protection/>
    </xf>
    <xf numFmtId="0" fontId="8" fillId="0" borderId="36" xfId="65" applyFont="1" applyBorder="1" applyAlignment="1">
      <alignment horizontal="left" vertical="top"/>
      <protection/>
    </xf>
    <xf numFmtId="0" fontId="2" fillId="0" borderId="37" xfId="65" applyBorder="1" applyAlignment="1">
      <alignment vertical="top" wrapText="1"/>
      <protection/>
    </xf>
    <xf numFmtId="0" fontId="2" fillId="0" borderId="30" xfId="65" applyBorder="1" applyAlignment="1">
      <alignment vertical="top" wrapText="1"/>
      <protection/>
    </xf>
    <xf numFmtId="0" fontId="2" fillId="0" borderId="38" xfId="65" applyBorder="1" applyAlignment="1">
      <alignment horizontal="left" vertical="top" wrapText="1"/>
      <protection/>
    </xf>
    <xf numFmtId="0" fontId="2" fillId="0" borderId="39" xfId="65" applyBorder="1" applyAlignment="1">
      <alignment vertical="top" wrapText="1"/>
      <protection/>
    </xf>
    <xf numFmtId="0" fontId="8" fillId="0" borderId="36" xfId="65" applyFont="1" applyFill="1" applyBorder="1" applyAlignment="1">
      <alignment horizontal="left" vertical="top" wrapText="1"/>
      <protection/>
    </xf>
    <xf numFmtId="0" fontId="2" fillId="0" borderId="37" xfId="65" applyFill="1" applyBorder="1" applyAlignment="1">
      <alignment vertical="top" wrapText="1"/>
      <protection/>
    </xf>
    <xf numFmtId="0" fontId="8" fillId="0" borderId="28" xfId="65" applyFont="1" applyBorder="1" applyAlignment="1">
      <alignment horizontal="left" vertical="top" wrapText="1"/>
      <protection/>
    </xf>
    <xf numFmtId="0" fontId="2" fillId="0" borderId="30" xfId="65" applyFill="1" applyBorder="1" applyAlignment="1">
      <alignment vertical="top" wrapText="1"/>
      <protection/>
    </xf>
    <xf numFmtId="0" fontId="2" fillId="0" borderId="36" xfId="65" applyFill="1" applyBorder="1" applyAlignment="1">
      <alignment horizontal="left" vertical="top" wrapText="1"/>
      <protection/>
    </xf>
    <xf numFmtId="0" fontId="2" fillId="0" borderId="38" xfId="65" applyFill="1" applyBorder="1" applyAlignment="1">
      <alignment horizontal="left" vertical="top" wrapText="1"/>
      <protection/>
    </xf>
    <xf numFmtId="0" fontId="2" fillId="0" borderId="28" xfId="65" applyFill="1" applyBorder="1" applyAlignment="1">
      <alignment vertical="top" wrapText="1"/>
      <protection/>
    </xf>
    <xf numFmtId="0" fontId="2" fillId="0" borderId="28" xfId="65" applyBorder="1" applyAlignment="1">
      <alignment vertical="top" wrapText="1"/>
      <protection/>
    </xf>
    <xf numFmtId="0" fontId="2" fillId="0" borderId="40" xfId="65" applyBorder="1" applyAlignment="1">
      <alignment vertical="top"/>
      <protection/>
    </xf>
    <xf numFmtId="0" fontId="2" fillId="0" borderId="27" xfId="65" applyBorder="1" applyAlignment="1">
      <alignment vertical="top"/>
      <protection/>
    </xf>
    <xf numFmtId="0" fontId="2" fillId="0" borderId="31" xfId="65" applyFill="1" applyBorder="1" applyAlignment="1">
      <alignment vertical="top" wrapText="1"/>
      <protection/>
    </xf>
    <xf numFmtId="0" fontId="2" fillId="0" borderId="41" xfId="65" applyBorder="1" applyAlignment="1">
      <alignment wrapText="1"/>
      <protection/>
    </xf>
    <xf numFmtId="0" fontId="12" fillId="0" borderId="28" xfId="65" applyFont="1" applyFill="1" applyBorder="1" applyAlignment="1">
      <alignment vertical="top" wrapText="1"/>
      <protection/>
    </xf>
    <xf numFmtId="0" fontId="12" fillId="0" borderId="18" xfId="65" applyFont="1" applyFill="1" applyBorder="1" applyAlignment="1">
      <alignment vertical="top" wrapText="1"/>
      <protection/>
    </xf>
    <xf numFmtId="0" fontId="12" fillId="0" borderId="25" xfId="65" applyFont="1" applyFill="1" applyBorder="1" applyAlignment="1">
      <alignment vertical="top" wrapText="1"/>
      <protection/>
    </xf>
    <xf numFmtId="0" fontId="9" fillId="39" borderId="11" xfId="65" applyFont="1" applyFill="1" applyBorder="1" applyAlignment="1">
      <alignment horizontal="left" vertical="center" wrapText="1"/>
      <protection/>
    </xf>
    <xf numFmtId="0" fontId="11" fillId="39" borderId="11" xfId="65" applyFont="1" applyFill="1" applyBorder="1" applyAlignment="1">
      <alignment horizontal="left" vertical="top" wrapText="1"/>
      <protection/>
    </xf>
    <xf numFmtId="0" fontId="9" fillId="39" borderId="11" xfId="65" applyFont="1" applyFill="1" applyBorder="1" applyAlignment="1">
      <alignment horizontal="left" wrapText="1"/>
      <protection/>
    </xf>
    <xf numFmtId="0" fontId="9" fillId="36" borderId="11" xfId="65" applyFont="1" applyFill="1" applyBorder="1" applyAlignment="1">
      <alignment horizontal="left" vertical="top" wrapText="1"/>
      <protection/>
    </xf>
    <xf numFmtId="0" fontId="12" fillId="0" borderId="10" xfId="65" applyFont="1" applyFill="1" applyBorder="1" applyAlignment="1">
      <alignment horizontal="left" vertical="top" wrapText="1"/>
      <protection/>
    </xf>
    <xf numFmtId="0" fontId="2" fillId="0" borderId="42" xfId="65" applyBorder="1" applyAlignment="1">
      <alignment vertical="top" wrapText="1"/>
      <protection/>
    </xf>
    <xf numFmtId="0" fontId="2" fillId="39" borderId="35" xfId="65" applyFill="1" applyBorder="1" applyAlignment="1">
      <alignment vertical="top" wrapText="1"/>
      <protection/>
    </xf>
    <xf numFmtId="0" fontId="2" fillId="0" borderId="35" xfId="65" applyFill="1" applyBorder="1" applyAlignment="1">
      <alignment vertical="top" wrapText="1"/>
      <protection/>
    </xf>
    <xf numFmtId="0" fontId="2" fillId="0" borderId="43" xfId="65" applyBorder="1" applyAlignment="1">
      <alignment vertical="top" wrapText="1"/>
      <protection/>
    </xf>
    <xf numFmtId="0" fontId="2" fillId="0" borderId="44" xfId="65" applyBorder="1" applyAlignment="1">
      <alignment vertical="top" wrapText="1"/>
      <protection/>
    </xf>
    <xf numFmtId="0" fontId="7" fillId="0" borderId="45" xfId="65" applyFont="1" applyFill="1" applyBorder="1" applyAlignment="1">
      <alignment vertical="top" wrapText="1"/>
      <protection/>
    </xf>
    <xf numFmtId="0" fontId="2" fillId="0" borderId="46" xfId="65" applyBorder="1" applyAlignment="1">
      <alignment wrapText="1"/>
      <protection/>
    </xf>
    <xf numFmtId="0" fontId="2" fillId="0" borderId="47" xfId="65" applyBorder="1" applyAlignment="1">
      <alignment wrapText="1"/>
      <protection/>
    </xf>
    <xf numFmtId="0" fontId="2" fillId="0" borderId="18" xfId="65" applyBorder="1" applyAlignment="1">
      <alignment wrapText="1"/>
      <protection/>
    </xf>
    <xf numFmtId="0" fontId="2" fillId="0" borderId="10" xfId="65" applyFill="1" applyBorder="1" applyAlignment="1">
      <alignment wrapText="1"/>
      <protection/>
    </xf>
    <xf numFmtId="0" fontId="2" fillId="0" borderId="30" xfId="65" applyFill="1" applyBorder="1" applyAlignment="1">
      <alignment wrapText="1"/>
      <protection/>
    </xf>
    <xf numFmtId="0" fontId="12" fillId="0" borderId="25" xfId="65" applyFont="1" applyFill="1" applyBorder="1" applyAlignment="1">
      <alignment horizontal="left" vertical="top" wrapText="1"/>
      <protection/>
    </xf>
    <xf numFmtId="0" fontId="2" fillId="0" borderId="26" xfId="65" applyFill="1" applyBorder="1" applyAlignment="1">
      <alignment vertical="top" wrapText="1"/>
      <protection/>
    </xf>
    <xf numFmtId="0" fontId="2" fillId="0" borderId="43" xfId="65" applyFill="1" applyBorder="1" applyAlignment="1">
      <alignment vertical="top" wrapText="1"/>
      <protection/>
    </xf>
    <xf numFmtId="0" fontId="2" fillId="0" borderId="45" xfId="65" applyBorder="1" applyAlignment="1">
      <alignment vertical="top" wrapText="1"/>
      <protection/>
    </xf>
    <xf numFmtId="0" fontId="7" fillId="0" borderId="45" xfId="65" applyFont="1" applyBorder="1" applyAlignment="1">
      <alignment vertical="top" wrapText="1"/>
      <protection/>
    </xf>
    <xf numFmtId="0" fontId="7" fillId="0" borderId="28" xfId="65" applyFont="1" applyBorder="1" applyAlignment="1">
      <alignment vertical="top" wrapText="1"/>
      <protection/>
    </xf>
    <xf numFmtId="0" fontId="12" fillId="0" borderId="45" xfId="65" applyFont="1" applyBorder="1" applyAlignment="1">
      <alignment vertical="top" wrapText="1"/>
      <protection/>
    </xf>
    <xf numFmtId="0" fontId="7" fillId="0" borderId="46" xfId="65" applyFont="1" applyBorder="1" applyAlignment="1">
      <alignment wrapText="1"/>
      <protection/>
    </xf>
    <xf numFmtId="0" fontId="7" fillId="0" borderId="47" xfId="65" applyFont="1" applyBorder="1" applyAlignment="1">
      <alignment wrapText="1"/>
      <protection/>
    </xf>
    <xf numFmtId="0" fontId="12" fillId="0" borderId="28" xfId="65" applyFont="1" applyBorder="1" applyAlignment="1">
      <alignment vertical="top" wrapText="1"/>
      <protection/>
    </xf>
    <xf numFmtId="0" fontId="7" fillId="0" borderId="18" xfId="65" applyFont="1" applyBorder="1" applyAlignment="1">
      <alignment wrapText="1"/>
      <protection/>
    </xf>
    <xf numFmtId="0" fontId="7" fillId="0" borderId="25" xfId="65" applyFont="1" applyBorder="1" applyAlignment="1">
      <alignment wrapText="1"/>
      <protection/>
    </xf>
    <xf numFmtId="0" fontId="2" fillId="39" borderId="11" xfId="65" applyFill="1" applyBorder="1" applyAlignment="1">
      <alignment wrapText="1"/>
      <protection/>
    </xf>
    <xf numFmtId="0" fontId="2" fillId="39" borderId="35" xfId="65" applyFill="1" applyBorder="1" applyAlignment="1">
      <alignment horizontal="center" vertical="center" wrapText="1"/>
      <protection/>
    </xf>
    <xf numFmtId="0" fontId="2" fillId="0" borderId="45" xfId="65" applyBorder="1" applyAlignment="1">
      <alignment horizontal="left" vertical="top" wrapText="1"/>
      <protection/>
    </xf>
    <xf numFmtId="0" fontId="2" fillId="0" borderId="48" xfId="65" applyBorder="1" applyAlignment="1">
      <alignment horizontal="left" vertical="top" wrapText="1"/>
      <protection/>
    </xf>
    <xf numFmtId="0" fontId="2" fillId="0" borderId="40" xfId="65" applyFill="1" applyBorder="1" applyAlignment="1">
      <alignment vertical="top" wrapText="1"/>
      <protection/>
    </xf>
    <xf numFmtId="0" fontId="9" fillId="0" borderId="0" xfId="65" applyNumberFormat="1" applyFont="1" applyFill="1" applyBorder="1" applyAlignment="1">
      <alignment horizontal="left" vertical="center" wrapText="1"/>
      <protection/>
    </xf>
    <xf numFmtId="0" fontId="11" fillId="39" borderId="26" xfId="65" applyFont="1" applyFill="1" applyBorder="1" applyAlignment="1">
      <alignment horizontal="left" vertical="top" wrapText="1"/>
      <protection/>
    </xf>
    <xf numFmtId="0" fontId="11" fillId="0" borderId="18" xfId="65" applyFont="1" applyFill="1" applyBorder="1" applyAlignment="1">
      <alignment horizontal="left" vertical="center" wrapText="1"/>
      <protection/>
    </xf>
    <xf numFmtId="0" fontId="2" fillId="0" borderId="18" xfId="65" applyFill="1" applyBorder="1" applyAlignment="1">
      <alignment wrapText="1"/>
      <protection/>
    </xf>
    <xf numFmtId="0" fontId="11" fillId="39" borderId="10" xfId="65" applyFont="1" applyFill="1" applyBorder="1" applyAlignment="1">
      <alignment horizontal="center" vertical="top" wrapText="1"/>
      <protection/>
    </xf>
    <xf numFmtId="0" fontId="4" fillId="0" borderId="0" xfId="66" applyFont="1" applyBorder="1" applyAlignment="1">
      <alignment vertical="top"/>
      <protection/>
    </xf>
    <xf numFmtId="0" fontId="25" fillId="0" borderId="0" xfId="66" applyFont="1" applyBorder="1" applyAlignment="1">
      <alignment vertical="top"/>
      <protection/>
    </xf>
    <xf numFmtId="0" fontId="9" fillId="36" borderId="11" xfId="65" applyFont="1" applyFill="1" applyBorder="1" applyAlignment="1">
      <alignment vertical="center" wrapText="1"/>
      <protection/>
    </xf>
    <xf numFmtId="0" fontId="16" fillId="36" borderId="11" xfId="65" applyFont="1" applyFill="1" applyBorder="1" applyAlignment="1">
      <alignment horizontal="left" vertical="center" wrapText="1"/>
      <protection/>
    </xf>
    <xf numFmtId="0" fontId="9" fillId="36" borderId="11" xfId="65" applyFont="1" applyFill="1" applyBorder="1" applyAlignment="1">
      <alignment horizontal="left" wrapText="1"/>
      <protection/>
    </xf>
    <xf numFmtId="0" fontId="11" fillId="35" borderId="11" xfId="65" applyFont="1" applyFill="1" applyBorder="1" applyAlignment="1">
      <alignment horizontal="left" vertical="center" wrapText="1"/>
      <protection/>
    </xf>
    <xf numFmtId="0" fontId="2" fillId="0" borderId="26" xfId="65" applyBorder="1" applyAlignment="1">
      <alignment vertical="top"/>
      <protection/>
    </xf>
    <xf numFmtId="0" fontId="12" fillId="0" borderId="11" xfId="65" applyFont="1" applyFill="1" applyBorder="1" applyAlignment="1">
      <alignment vertical="top" wrapText="1"/>
      <protection/>
    </xf>
    <xf numFmtId="0" fontId="7" fillId="0" borderId="49" xfId="65" applyFont="1" applyBorder="1" applyAlignment="1">
      <alignment wrapText="1"/>
      <protection/>
    </xf>
    <xf numFmtId="0" fontId="7" fillId="0" borderId="11" xfId="65" applyFont="1" applyBorder="1" applyAlignment="1">
      <alignment wrapText="1"/>
      <protection/>
    </xf>
    <xf numFmtId="0" fontId="2" fillId="0" borderId="36" xfId="65" applyBorder="1" applyAlignment="1">
      <alignment vertical="top" wrapText="1"/>
      <protection/>
    </xf>
    <xf numFmtId="0" fontId="2" fillId="0" borderId="22" xfId="65" applyBorder="1" applyAlignment="1">
      <alignment wrapText="1"/>
      <protection/>
    </xf>
    <xf numFmtId="0" fontId="2" fillId="0" borderId="50" xfId="65" applyBorder="1" applyAlignment="1">
      <alignment wrapText="1"/>
      <protection/>
    </xf>
    <xf numFmtId="0" fontId="2" fillId="0" borderId="22" xfId="65" applyBorder="1" applyAlignment="1">
      <alignment horizontal="center" vertical="center" wrapText="1"/>
      <protection/>
    </xf>
    <xf numFmtId="0" fontId="27" fillId="0" borderId="0" xfId="66" applyFont="1" applyBorder="1" applyAlignment="1">
      <alignment vertical="top"/>
      <protection/>
    </xf>
    <xf numFmtId="0" fontId="2" fillId="0" borderId="28" xfId="65" applyBorder="1" applyAlignment="1">
      <alignment wrapText="1"/>
      <protection/>
    </xf>
    <xf numFmtId="3" fontId="2" fillId="0" borderId="22" xfId="65" applyNumberFormat="1" applyBorder="1" applyAlignment="1">
      <alignment horizontal="center" vertical="center" wrapText="1"/>
      <protection/>
    </xf>
    <xf numFmtId="0" fontId="2" fillId="0" borderId="51" xfId="65" applyBorder="1" applyAlignment="1">
      <alignment wrapText="1"/>
      <protection/>
    </xf>
    <xf numFmtId="0" fontId="7" fillId="0" borderId="10" xfId="58" applyFont="1" applyBorder="1" applyAlignment="1">
      <alignment horizontal="center"/>
    </xf>
    <xf numFmtId="0" fontId="2" fillId="0" borderId="0" xfId="65" applyFill="1" applyAlignment="1">
      <alignment vertical="top"/>
      <protection/>
    </xf>
    <xf numFmtId="0" fontId="2" fillId="0" borderId="0" xfId="65" applyBorder="1" applyAlignment="1">
      <alignment vertical="top"/>
      <protection/>
    </xf>
    <xf numFmtId="0" fontId="33" fillId="0" borderId="0" xfId="58" applyFont="1" applyFill="1" applyAlignment="1">
      <alignment/>
    </xf>
    <xf numFmtId="0" fontId="33" fillId="0" borderId="0" xfId="58" applyFont="1" applyFill="1" applyAlignment="1">
      <alignment horizontal="center"/>
    </xf>
    <xf numFmtId="0" fontId="33" fillId="0" borderId="0" xfId="58" applyFont="1" applyFill="1" applyAlignment="1">
      <alignment vertical="top"/>
    </xf>
    <xf numFmtId="0" fontId="33" fillId="0" borderId="0" xfId="58" applyFont="1" applyFill="1" applyAlignment="1" quotePrefix="1">
      <alignment horizontal="center"/>
    </xf>
    <xf numFmtId="0" fontId="10" fillId="0" borderId="0" xfId="58" applyFont="1" applyFill="1" applyAlignment="1">
      <alignment vertical="top"/>
    </xf>
    <xf numFmtId="0" fontId="10" fillId="0" borderId="0" xfId="58" applyFont="1" applyFill="1" applyAlignment="1">
      <alignment vertical="center"/>
    </xf>
    <xf numFmtId="0" fontId="12" fillId="0" borderId="0" xfId="58" applyFont="1" applyFill="1" applyAlignment="1">
      <alignment vertical="top"/>
    </xf>
    <xf numFmtId="0" fontId="10" fillId="0" borderId="0" xfId="58" applyFont="1" applyFill="1" applyAlignment="1">
      <alignment vertical="top" wrapText="1"/>
    </xf>
    <xf numFmtId="0" fontId="0" fillId="0" borderId="0" xfId="58" applyFill="1" applyAlignment="1">
      <alignment vertical="top" wrapText="1"/>
    </xf>
    <xf numFmtId="0" fontId="10" fillId="0" borderId="0" xfId="58" applyFont="1" applyFill="1" applyAlignment="1">
      <alignment horizontal="right" vertical="top"/>
    </xf>
    <xf numFmtId="2" fontId="12" fillId="0" borderId="0" xfId="58" applyNumberFormat="1" applyFont="1" applyFill="1" applyAlignment="1">
      <alignment vertical="center"/>
    </xf>
    <xf numFmtId="0" fontId="12" fillId="0" borderId="0" xfId="58" applyFont="1" applyFill="1" applyAlignment="1">
      <alignment vertical="center"/>
    </xf>
    <xf numFmtId="0" fontId="2" fillId="0" borderId="29" xfId="65" applyFont="1" applyBorder="1" applyAlignment="1">
      <alignment horizontal="left" vertical="top" wrapText="1"/>
      <protection/>
    </xf>
    <xf numFmtId="0" fontId="2" fillId="0" borderId="10" xfId="65" applyFont="1" applyBorder="1" applyAlignment="1">
      <alignment horizontal="left" vertical="top" wrapText="1"/>
      <protection/>
    </xf>
    <xf numFmtId="0" fontId="2" fillId="0" borderId="30" xfId="65" applyFont="1" applyBorder="1" applyAlignment="1">
      <alignment horizontal="left" vertical="top" wrapText="1"/>
      <protection/>
    </xf>
    <xf numFmtId="0" fontId="2" fillId="37" borderId="11" xfId="65" applyFont="1" applyFill="1" applyBorder="1" applyAlignment="1">
      <alignment horizontal="left" vertical="center" wrapText="1"/>
      <protection/>
    </xf>
    <xf numFmtId="0" fontId="10" fillId="37" borderId="11" xfId="65" applyFont="1" applyFill="1" applyBorder="1" applyAlignment="1">
      <alignment horizontal="left" vertical="center" wrapText="1"/>
      <protection/>
    </xf>
    <xf numFmtId="0" fontId="10" fillId="37" borderId="21" xfId="65" applyFont="1" applyFill="1" applyBorder="1" applyAlignment="1">
      <alignment horizontal="left" vertical="center" wrapText="1"/>
      <protection/>
    </xf>
    <xf numFmtId="0" fontId="2" fillId="0" borderId="52" xfId="65" applyFont="1" applyBorder="1" applyAlignment="1">
      <alignment vertical="top" wrapText="1"/>
      <protection/>
    </xf>
    <xf numFmtId="0" fontId="2" fillId="37" borderId="53" xfId="65" applyFont="1" applyFill="1" applyBorder="1" applyAlignment="1">
      <alignment horizontal="left" vertical="center" wrapText="1"/>
      <protection/>
    </xf>
    <xf numFmtId="0" fontId="2" fillId="40" borderId="11" xfId="65" applyFont="1" applyFill="1" applyBorder="1" applyAlignment="1">
      <alignment horizontal="left" vertical="center" wrapText="1"/>
      <protection/>
    </xf>
    <xf numFmtId="0" fontId="2" fillId="37" borderId="29" xfId="65" applyFont="1" applyFill="1" applyBorder="1" applyAlignment="1">
      <alignment vertical="center" wrapText="1"/>
      <protection/>
    </xf>
    <xf numFmtId="0" fontId="17" fillId="37" borderId="54" xfId="58" applyFont="1" applyFill="1" applyBorder="1" applyAlignment="1">
      <alignment vertical="center" wrapText="1"/>
    </xf>
    <xf numFmtId="0" fontId="2" fillId="37" borderId="21" xfId="65" applyFont="1" applyFill="1" applyBorder="1" applyAlignment="1">
      <alignment horizontal="left" vertical="center" wrapText="1"/>
      <protection/>
    </xf>
    <xf numFmtId="0" fontId="2" fillId="0" borderId="52" xfId="65" applyFont="1" applyFill="1" applyBorder="1" applyAlignment="1">
      <alignment vertical="top" wrapText="1"/>
      <protection/>
    </xf>
    <xf numFmtId="0" fontId="2" fillId="0" borderId="49" xfId="65" applyFont="1" applyBorder="1" applyAlignment="1">
      <alignment wrapText="1"/>
      <protection/>
    </xf>
    <xf numFmtId="0" fontId="2" fillId="37" borderId="16" xfId="65" applyFont="1" applyFill="1" applyBorder="1" applyAlignment="1">
      <alignment horizontal="left" vertical="center" wrapText="1"/>
      <protection/>
    </xf>
    <xf numFmtId="0" fontId="10" fillId="37" borderId="13" xfId="65" applyFont="1" applyFill="1" applyBorder="1" applyAlignment="1">
      <alignment horizontal="left" vertical="center" wrapText="1"/>
      <protection/>
    </xf>
    <xf numFmtId="0" fontId="2" fillId="0" borderId="11" xfId="65" applyFont="1" applyBorder="1" applyAlignment="1">
      <alignment wrapText="1"/>
      <protection/>
    </xf>
    <xf numFmtId="0" fontId="33" fillId="37" borderId="11" xfId="65" applyFont="1" applyFill="1" applyBorder="1" applyAlignment="1">
      <alignment horizontal="left" vertical="center" wrapText="1"/>
      <protection/>
    </xf>
    <xf numFmtId="0" fontId="10" fillId="0" borderId="11" xfId="65" applyFont="1" applyFill="1" applyBorder="1" applyAlignment="1">
      <alignment horizontal="left" vertical="center" wrapText="1"/>
      <protection/>
    </xf>
    <xf numFmtId="0" fontId="10" fillId="37" borderId="55" xfId="65" applyFont="1" applyFill="1" applyBorder="1" applyAlignment="1">
      <alignment horizontal="left" vertical="center" wrapText="1"/>
      <protection/>
    </xf>
    <xf numFmtId="0" fontId="2" fillId="0" borderId="56" xfId="65" applyFont="1" applyBorder="1" applyAlignment="1">
      <alignment wrapText="1"/>
      <protection/>
    </xf>
    <xf numFmtId="0" fontId="10" fillId="37" borderId="29" xfId="65" applyFont="1" applyFill="1" applyBorder="1" applyAlignment="1">
      <alignment horizontal="center" vertical="center" wrapText="1"/>
      <protection/>
    </xf>
    <xf numFmtId="0" fontId="2" fillId="37" borderId="29" xfId="65" applyFont="1" applyFill="1" applyBorder="1" applyAlignment="1">
      <alignment horizontal="left" vertical="center" wrapText="1"/>
      <protection/>
    </xf>
    <xf numFmtId="0" fontId="10" fillId="40" borderId="44" xfId="65" applyFont="1" applyFill="1" applyBorder="1" applyAlignment="1">
      <alignment horizontal="left" vertical="center" wrapText="1"/>
      <protection/>
    </xf>
    <xf numFmtId="0" fontId="10" fillId="40" borderId="53" xfId="65" applyFont="1" applyFill="1" applyBorder="1" applyAlignment="1">
      <alignment vertical="center" wrapText="1"/>
      <protection/>
    </xf>
    <xf numFmtId="0" fontId="2" fillId="0" borderId="52" xfId="65" applyFont="1" applyBorder="1" applyAlignment="1">
      <alignment wrapText="1"/>
      <protection/>
    </xf>
    <xf numFmtId="0" fontId="10" fillId="37" borderId="50" xfId="65" applyFont="1" applyFill="1" applyBorder="1" applyAlignment="1">
      <alignment horizontal="left" vertical="center" wrapText="1"/>
      <protection/>
    </xf>
    <xf numFmtId="0" fontId="10" fillId="37" borderId="25" xfId="65" applyFont="1" applyFill="1" applyBorder="1" applyAlignment="1">
      <alignment horizontal="left" vertical="center" wrapText="1"/>
      <protection/>
    </xf>
    <xf numFmtId="0" fontId="10" fillId="37" borderId="26" xfId="65" applyFont="1" applyFill="1" applyBorder="1" applyAlignment="1">
      <alignment horizontal="left" vertical="center" wrapText="1"/>
      <protection/>
    </xf>
    <xf numFmtId="1" fontId="2" fillId="0" borderId="0" xfId="0" applyNumberFormat="1" applyFont="1" applyFill="1" applyBorder="1" applyAlignment="1">
      <alignment horizontal="center"/>
    </xf>
    <xf numFmtId="1" fontId="2" fillId="0" borderId="13" xfId="0" applyNumberFormat="1" applyFont="1" applyFill="1" applyBorder="1" applyAlignment="1">
      <alignment horizontal="center"/>
    </xf>
    <xf numFmtId="2" fontId="2" fillId="0" borderId="0" xfId="0" applyNumberFormat="1" applyFont="1" applyFill="1" applyBorder="1" applyAlignment="1">
      <alignment horizontal="center"/>
    </xf>
    <xf numFmtId="2" fontId="2" fillId="0" borderId="13" xfId="0" applyNumberFormat="1" applyFont="1" applyFill="1" applyBorder="1" applyAlignment="1">
      <alignment horizontal="center"/>
    </xf>
    <xf numFmtId="2" fontId="2" fillId="0" borderId="22" xfId="0" applyNumberFormat="1" applyFont="1" applyFill="1" applyBorder="1" applyAlignment="1">
      <alignment horizontal="center"/>
    </xf>
    <xf numFmtId="2" fontId="2" fillId="0" borderId="16" xfId="0" applyNumberFormat="1" applyFont="1" applyFill="1" applyBorder="1" applyAlignment="1">
      <alignment horizontal="center"/>
    </xf>
    <xf numFmtId="0" fontId="7" fillId="0" borderId="24" xfId="0" applyFont="1" applyFill="1" applyBorder="1" applyAlignment="1">
      <alignment horizontal="right" vertical="top"/>
    </xf>
    <xf numFmtId="1" fontId="10" fillId="0" borderId="14" xfId="0" applyNumberFormat="1" applyFont="1" applyFill="1" applyBorder="1" applyAlignment="1">
      <alignment horizontal="center"/>
    </xf>
    <xf numFmtId="1" fontId="10" fillId="0" borderId="12" xfId="0" applyNumberFormat="1" applyFont="1" applyFill="1" applyBorder="1" applyAlignment="1">
      <alignment horizontal="center"/>
    </xf>
    <xf numFmtId="43" fontId="7" fillId="0" borderId="10" xfId="44" applyFont="1" applyBorder="1" applyAlignment="1">
      <alignment horizontal="center"/>
    </xf>
    <xf numFmtId="0" fontId="0" fillId="0" borderId="0" xfId="0" applyFill="1" applyAlignment="1">
      <alignment vertical="top" wrapText="1"/>
    </xf>
    <xf numFmtId="0" fontId="11" fillId="36" borderId="11" xfId="65" applyFont="1" applyFill="1" applyBorder="1" applyAlignment="1">
      <alignment horizontal="left" vertical="center" wrapText="1"/>
      <protection/>
    </xf>
    <xf numFmtId="0" fontId="11" fillId="36" borderId="11" xfId="65" applyFont="1" applyFill="1" applyBorder="1" applyAlignment="1">
      <alignment horizontal="left" vertical="top" wrapText="1"/>
      <protection/>
    </xf>
    <xf numFmtId="0" fontId="11" fillId="36" borderId="26" xfId="65" applyFont="1" applyFill="1" applyBorder="1" applyAlignment="1">
      <alignment horizontal="left" vertical="top" wrapText="1"/>
      <protection/>
    </xf>
    <xf numFmtId="0" fontId="11" fillId="35" borderId="21" xfId="65" applyFont="1" applyFill="1" applyBorder="1" applyAlignment="1">
      <alignment horizontal="left" vertical="top" wrapText="1"/>
      <protection/>
    </xf>
    <xf numFmtId="0" fontId="11" fillId="35" borderId="16" xfId="65" applyFont="1" applyFill="1" applyBorder="1" applyAlignment="1">
      <alignment horizontal="left" vertical="top" wrapText="1"/>
      <protection/>
    </xf>
    <xf numFmtId="0" fontId="10" fillId="0" borderId="28" xfId="65" applyFont="1" applyFill="1" applyBorder="1" applyAlignment="1">
      <alignment horizontal="left" vertical="top" wrapText="1"/>
      <protection/>
    </xf>
    <xf numFmtId="0" fontId="2" fillId="0" borderId="25" xfId="65" applyFill="1" applyBorder="1" applyAlignment="1">
      <alignment wrapText="1"/>
      <protection/>
    </xf>
    <xf numFmtId="0" fontId="8" fillId="0" borderId="57" xfId="65" applyFont="1" applyFill="1" applyBorder="1" applyAlignment="1">
      <alignment horizontal="left" vertical="top" wrapText="1"/>
      <protection/>
    </xf>
    <xf numFmtId="0" fontId="8" fillId="0" borderId="33" xfId="65" applyFont="1" applyFill="1" applyBorder="1" applyAlignment="1">
      <alignment horizontal="left" vertical="top" wrapText="1"/>
      <protection/>
    </xf>
    <xf numFmtId="0" fontId="2" fillId="0" borderId="25" xfId="65" applyBorder="1" applyAlignment="1">
      <alignment horizontal="left" vertical="top" wrapText="1"/>
      <protection/>
    </xf>
    <xf numFmtId="0" fontId="2" fillId="0" borderId="25" xfId="65" applyBorder="1" applyAlignment="1">
      <alignment wrapText="1"/>
      <protection/>
    </xf>
    <xf numFmtId="0" fontId="10" fillId="0" borderId="29" xfId="65" applyFont="1" applyFill="1" applyBorder="1" applyAlignment="1">
      <alignment horizontal="center" vertical="center" wrapText="1"/>
      <protection/>
    </xf>
    <xf numFmtId="0" fontId="2" fillId="0" borderId="10" xfId="65" applyFill="1" applyBorder="1" applyAlignment="1">
      <alignment horizontal="center" vertical="center" wrapText="1"/>
      <protection/>
    </xf>
    <xf numFmtId="0" fontId="2" fillId="0" borderId="30" xfId="65" applyFill="1" applyBorder="1" applyAlignment="1">
      <alignment horizontal="center" vertical="center" wrapText="1"/>
      <protection/>
    </xf>
    <xf numFmtId="0" fontId="2" fillId="0" borderId="25" xfId="65" applyFill="1" applyBorder="1" applyAlignment="1">
      <alignment horizontal="left" vertical="top" wrapText="1"/>
      <protection/>
    </xf>
    <xf numFmtId="0" fontId="10" fillId="0" borderId="28" xfId="65" applyFont="1" applyFill="1" applyBorder="1" applyAlignment="1">
      <alignment horizontal="center" vertical="top" wrapText="1"/>
      <protection/>
    </xf>
    <xf numFmtId="0" fontId="10" fillId="0" borderId="18" xfId="65" applyFont="1" applyFill="1" applyBorder="1" applyAlignment="1">
      <alignment horizontal="center" vertical="top" wrapText="1"/>
      <protection/>
    </xf>
    <xf numFmtId="0" fontId="10" fillId="0" borderId="25" xfId="65" applyFont="1" applyFill="1" applyBorder="1" applyAlignment="1">
      <alignment horizontal="center" vertical="top" wrapText="1"/>
      <protection/>
    </xf>
    <xf numFmtId="0" fontId="9" fillId="35" borderId="11" xfId="65" applyFont="1" applyFill="1" applyBorder="1" applyAlignment="1">
      <alignment horizontal="left" vertical="center" wrapText="1"/>
      <protection/>
    </xf>
    <xf numFmtId="0" fontId="10" fillId="37" borderId="29" xfId="65" applyFont="1" applyFill="1" applyBorder="1" applyAlignment="1">
      <alignment horizontal="left" vertical="center" wrapText="1"/>
      <protection/>
    </xf>
    <xf numFmtId="0" fontId="9" fillId="36" borderId="11" xfId="65" applyFont="1" applyFill="1" applyBorder="1" applyAlignment="1">
      <alignment horizontal="left" vertical="center" wrapText="1"/>
      <protection/>
    </xf>
    <xf numFmtId="0" fontId="2" fillId="0" borderId="25" xfId="65" applyFill="1" applyBorder="1" applyAlignment="1">
      <alignment/>
      <protection/>
    </xf>
    <xf numFmtId="9" fontId="10" fillId="0" borderId="28" xfId="65" applyNumberFormat="1" applyFont="1" applyFill="1" applyBorder="1" applyAlignment="1">
      <alignment horizontal="center" vertical="top" wrapText="1"/>
      <protection/>
    </xf>
    <xf numFmtId="0" fontId="10" fillId="0" borderId="25" xfId="65" applyFont="1" applyFill="1" applyBorder="1" applyAlignment="1">
      <alignment horizontal="left" vertical="top" wrapText="1"/>
      <protection/>
    </xf>
    <xf numFmtId="0" fontId="10" fillId="0" borderId="28" xfId="65" applyFont="1" applyFill="1" applyBorder="1" applyAlignment="1">
      <alignment horizontal="center" vertical="center" wrapText="1"/>
      <protection/>
    </xf>
    <xf numFmtId="0" fontId="10" fillId="0" borderId="18" xfId="65" applyFont="1" applyFill="1" applyBorder="1" applyAlignment="1">
      <alignment horizontal="center" vertical="center" wrapText="1"/>
      <protection/>
    </xf>
    <xf numFmtId="0" fontId="10" fillId="0" borderId="25" xfId="65" applyFont="1" applyFill="1" applyBorder="1" applyAlignment="1">
      <alignment horizontal="center" vertical="center" wrapText="1"/>
      <protection/>
    </xf>
    <xf numFmtId="0" fontId="10" fillId="0" borderId="28" xfId="65" applyFont="1" applyFill="1" applyBorder="1" applyAlignment="1">
      <alignment vertical="top" wrapText="1"/>
      <protection/>
    </xf>
    <xf numFmtId="0" fontId="6" fillId="38" borderId="58" xfId="65" applyFont="1" applyFill="1" applyBorder="1" applyAlignment="1">
      <alignment horizontal="center" vertical="top" wrapText="1"/>
      <protection/>
    </xf>
    <xf numFmtId="0" fontId="2" fillId="0" borderId="59" xfId="65" applyBorder="1" applyAlignment="1">
      <alignment horizontal="center" vertical="top" wrapText="1"/>
      <protection/>
    </xf>
    <xf numFmtId="0" fontId="9" fillId="38" borderId="19" xfId="65" applyFont="1" applyFill="1" applyBorder="1" applyAlignment="1">
      <alignment horizontal="left" vertical="top" wrapText="1"/>
      <protection/>
    </xf>
    <xf numFmtId="0" fontId="9" fillId="0" borderId="25" xfId="65" applyFont="1" applyBorder="1" applyAlignment="1">
      <alignment horizontal="left" vertical="top" wrapText="1"/>
      <protection/>
    </xf>
    <xf numFmtId="0" fontId="6" fillId="38" borderId="58" xfId="65" applyFont="1" applyFill="1" applyBorder="1" applyAlignment="1">
      <alignment horizontal="center" vertical="center" wrapText="1"/>
      <protection/>
    </xf>
    <xf numFmtId="0" fontId="6" fillId="38" borderId="10" xfId="65" applyFont="1" applyFill="1" applyBorder="1" applyAlignment="1">
      <alignment horizontal="center" vertical="center" wrapText="1"/>
      <protection/>
    </xf>
    <xf numFmtId="0" fontId="6" fillId="38" borderId="60" xfId="65" applyFont="1" applyFill="1" applyBorder="1" applyAlignment="1">
      <alignment horizontal="center" vertical="center" wrapText="1"/>
      <protection/>
    </xf>
    <xf numFmtId="0" fontId="6" fillId="38" borderId="13" xfId="65" applyFont="1" applyFill="1" applyBorder="1" applyAlignment="1">
      <alignment horizontal="center" vertical="center" wrapText="1"/>
      <protection/>
    </xf>
    <xf numFmtId="0" fontId="6" fillId="38" borderId="16" xfId="65" applyFont="1" applyFill="1" applyBorder="1" applyAlignment="1">
      <alignment horizontal="center" vertical="center" wrapText="1"/>
      <protection/>
    </xf>
    <xf numFmtId="0" fontId="2" fillId="0" borderId="28" xfId="65" applyFill="1" applyBorder="1" applyAlignment="1">
      <alignment horizontal="left" vertical="top" wrapText="1"/>
      <protection/>
    </xf>
    <xf numFmtId="0" fontId="10" fillId="0" borderId="38" xfId="65" applyFont="1" applyBorder="1" applyAlignment="1">
      <alignment horizontal="left" vertical="top" wrapText="1"/>
      <protection/>
    </xf>
    <xf numFmtId="0" fontId="2" fillId="0" borderId="61" xfId="65" applyBorder="1" applyAlignment="1">
      <alignment horizontal="left" vertical="top" wrapText="1"/>
      <protection/>
    </xf>
    <xf numFmtId="0" fontId="2" fillId="0" borderId="29" xfId="65" applyFill="1" applyBorder="1" applyAlignment="1">
      <alignment horizontal="center" vertical="top" wrapText="1"/>
      <protection/>
    </xf>
    <xf numFmtId="0" fontId="2" fillId="0" borderId="10" xfId="65" applyFill="1" applyBorder="1" applyAlignment="1">
      <alignment horizontal="center" vertical="top" wrapText="1"/>
      <protection/>
    </xf>
    <xf numFmtId="0" fontId="2" fillId="0" borderId="30" xfId="65" applyFill="1" applyBorder="1" applyAlignment="1">
      <alignment horizontal="center" vertical="top" wrapText="1"/>
      <protection/>
    </xf>
    <xf numFmtId="0" fontId="7" fillId="0" borderId="28" xfId="65" applyFont="1" applyFill="1" applyBorder="1" applyAlignment="1">
      <alignment horizontal="center" vertical="center" wrapText="1"/>
      <protection/>
    </xf>
    <xf numFmtId="0" fontId="7" fillId="0" borderId="18" xfId="65" applyFont="1" applyFill="1" applyBorder="1" applyAlignment="1">
      <alignment horizontal="center" vertical="center" wrapText="1"/>
      <protection/>
    </xf>
    <xf numFmtId="0" fontId="7" fillId="0" borderId="25" xfId="65" applyFont="1" applyFill="1" applyBorder="1" applyAlignment="1">
      <alignment horizontal="center" vertical="center" wrapText="1"/>
      <protection/>
    </xf>
    <xf numFmtId="165" fontId="2" fillId="0" borderId="28" xfId="65" applyNumberFormat="1" applyFont="1" applyFill="1" applyBorder="1" applyAlignment="1">
      <alignment horizontal="center" vertical="center" wrapText="1"/>
      <protection/>
    </xf>
    <xf numFmtId="165" fontId="2" fillId="0" borderId="18" xfId="65" applyNumberFormat="1" applyFont="1" applyFill="1" applyBorder="1" applyAlignment="1">
      <alignment horizontal="center" vertical="center"/>
      <protection/>
    </xf>
    <xf numFmtId="165" fontId="2" fillId="0" borderId="25" xfId="65" applyNumberFormat="1" applyFont="1" applyFill="1" applyBorder="1" applyAlignment="1">
      <alignment horizontal="center" vertical="center"/>
      <protection/>
    </xf>
    <xf numFmtId="0" fontId="2" fillId="0" borderId="28" xfId="65" applyFont="1" applyBorder="1" applyAlignment="1">
      <alignment horizontal="left" vertical="top" wrapText="1"/>
      <protection/>
    </xf>
    <xf numFmtId="0" fontId="17" fillId="0" borderId="18" xfId="58" applyFont="1" applyBorder="1" applyAlignment="1">
      <alignment vertical="top" wrapText="1"/>
    </xf>
    <xf numFmtId="0" fontId="17" fillId="0" borderId="25" xfId="58" applyFont="1" applyBorder="1" applyAlignment="1">
      <alignment vertical="top" wrapText="1"/>
    </xf>
    <xf numFmtId="0" fontId="2" fillId="0" borderId="29" xfId="65" applyFont="1" applyBorder="1" applyAlignment="1">
      <alignment horizontal="center" vertical="center" wrapText="1"/>
      <protection/>
    </xf>
    <xf numFmtId="0" fontId="2" fillId="0" borderId="10" xfId="65" applyFont="1" applyBorder="1" applyAlignment="1">
      <alignment horizontal="center" vertical="center" wrapText="1"/>
      <protection/>
    </xf>
    <xf numFmtId="0" fontId="2" fillId="0" borderId="30" xfId="65" applyFont="1" applyBorder="1" applyAlignment="1">
      <alignment horizontal="center" vertical="center" wrapText="1"/>
      <protection/>
    </xf>
    <xf numFmtId="0" fontId="2" fillId="0" borderId="28" xfId="65" applyBorder="1" applyAlignment="1">
      <alignment horizontal="left" vertical="top" wrapText="1"/>
      <protection/>
    </xf>
    <xf numFmtId="0" fontId="2" fillId="0" borderId="29" xfId="65" applyFont="1" applyFill="1" applyBorder="1" applyAlignment="1">
      <alignment horizontal="center" vertical="top" wrapText="1"/>
      <protection/>
    </xf>
    <xf numFmtId="0" fontId="2" fillId="0" borderId="10" xfId="65" applyFont="1" applyFill="1" applyBorder="1" applyAlignment="1">
      <alignment horizontal="center" vertical="top" wrapText="1"/>
      <protection/>
    </xf>
    <xf numFmtId="0" fontId="2" fillId="0" borderId="30" xfId="65" applyFont="1" applyFill="1" applyBorder="1" applyAlignment="1">
      <alignment horizontal="center" vertical="top" wrapText="1"/>
      <protection/>
    </xf>
    <xf numFmtId="0" fontId="2" fillId="0" borderId="29" xfId="65" applyFill="1" applyBorder="1" applyAlignment="1">
      <alignment horizontal="center" vertical="center" wrapText="1"/>
      <protection/>
    </xf>
    <xf numFmtId="0" fontId="2" fillId="37" borderId="62" xfId="65" applyFont="1" applyFill="1" applyBorder="1" applyAlignment="1">
      <alignment horizontal="left" vertical="center" wrapText="1"/>
      <protection/>
    </xf>
    <xf numFmtId="0" fontId="2" fillId="37" borderId="63" xfId="65" applyFont="1" applyFill="1" applyBorder="1" applyAlignment="1">
      <alignment horizontal="left" vertical="center" wrapText="1"/>
      <protection/>
    </xf>
    <xf numFmtId="0" fontId="17" fillId="0" borderId="54" xfId="58" applyFont="1" applyBorder="1" applyAlignment="1">
      <alignment horizontal="left" vertical="center" wrapText="1"/>
    </xf>
    <xf numFmtId="0" fontId="6" fillId="38" borderId="64" xfId="65" applyFont="1" applyFill="1" applyBorder="1" applyAlignment="1">
      <alignment horizontal="center" vertical="center" wrapText="1"/>
      <protection/>
    </xf>
    <xf numFmtId="0" fontId="3" fillId="0" borderId="12" xfId="65" applyFont="1" applyBorder="1" applyAlignment="1">
      <alignment horizontal="center" vertical="center" wrapText="1"/>
      <protection/>
    </xf>
    <xf numFmtId="0" fontId="3" fillId="0" borderId="15" xfId="65" applyFont="1" applyBorder="1" applyAlignment="1">
      <alignment horizontal="center" vertical="center" wrapText="1"/>
      <protection/>
    </xf>
    <xf numFmtId="0" fontId="10" fillId="40" borderId="53" xfId="65" applyFont="1" applyFill="1" applyBorder="1" applyAlignment="1">
      <alignment horizontal="left" vertical="center" wrapText="1"/>
      <protection/>
    </xf>
    <xf numFmtId="0" fontId="10" fillId="40" borderId="54" xfId="65" applyFont="1" applyFill="1" applyBorder="1" applyAlignment="1">
      <alignment horizontal="left" vertical="center" wrapText="1"/>
      <protection/>
    </xf>
    <xf numFmtId="0" fontId="10" fillId="0" borderId="38" xfId="65" applyFont="1" applyFill="1" applyBorder="1" applyAlignment="1">
      <alignment horizontal="center" vertical="top" wrapText="1"/>
      <protection/>
    </xf>
    <xf numFmtId="0" fontId="10" fillId="0" borderId="20" xfId="65" applyFont="1" applyFill="1" applyBorder="1" applyAlignment="1">
      <alignment horizontal="center" vertical="top" wrapText="1"/>
      <protection/>
    </xf>
    <xf numFmtId="0" fontId="10" fillId="0" borderId="61" xfId="65" applyFont="1" applyFill="1" applyBorder="1" applyAlignment="1">
      <alignment horizontal="center" vertical="top" wrapText="1"/>
      <protection/>
    </xf>
    <xf numFmtId="0" fontId="10" fillId="0" borderId="36" xfId="65" applyFont="1" applyFill="1" applyBorder="1" applyAlignment="1">
      <alignment horizontal="center" vertical="top" wrapText="1"/>
      <protection/>
    </xf>
    <xf numFmtId="0" fontId="10" fillId="0" borderId="22" xfId="65" applyFont="1" applyFill="1" applyBorder="1" applyAlignment="1">
      <alignment horizontal="center" vertical="top" wrapText="1"/>
      <protection/>
    </xf>
    <xf numFmtId="0" fontId="10" fillId="0" borderId="50" xfId="65" applyFont="1" applyFill="1" applyBorder="1" applyAlignment="1">
      <alignment horizontal="center" vertical="top" wrapText="1"/>
      <protection/>
    </xf>
    <xf numFmtId="0" fontId="2" fillId="0" borderId="29" xfId="65" applyFont="1" applyFill="1" applyBorder="1" applyAlignment="1">
      <alignment horizontal="center" vertical="center" wrapText="1"/>
      <protection/>
    </xf>
    <xf numFmtId="0" fontId="2" fillId="0" borderId="10" xfId="65" applyFont="1" applyFill="1" applyBorder="1" applyAlignment="1">
      <alignment horizontal="center" vertical="center" wrapText="1"/>
      <protection/>
    </xf>
    <xf numFmtId="0" fontId="2" fillId="0" borderId="30" xfId="65" applyFont="1" applyFill="1" applyBorder="1" applyAlignment="1">
      <alignment horizontal="center" vertical="center" wrapText="1"/>
      <protection/>
    </xf>
    <xf numFmtId="0" fontId="2" fillId="0" borderId="28" xfId="65" applyFont="1" applyFill="1" applyBorder="1" applyAlignment="1">
      <alignment horizontal="center" vertical="center" wrapText="1"/>
      <protection/>
    </xf>
    <xf numFmtId="0" fontId="2" fillId="0" borderId="18" xfId="65" applyFont="1" applyFill="1" applyBorder="1" applyAlignment="1">
      <alignment horizontal="center" vertical="center" wrapText="1"/>
      <protection/>
    </xf>
    <xf numFmtId="0" fontId="2" fillId="0" borderId="25" xfId="65" applyFont="1" applyFill="1" applyBorder="1" applyAlignment="1">
      <alignment horizontal="center" vertical="center" wrapText="1"/>
      <protection/>
    </xf>
    <xf numFmtId="0" fontId="10" fillId="37" borderId="53" xfId="65" applyFont="1" applyFill="1" applyBorder="1" applyAlignment="1">
      <alignment horizontal="left" vertical="center" wrapText="1"/>
      <protection/>
    </xf>
    <xf numFmtId="0" fontId="10" fillId="37" borderId="54" xfId="65" applyFont="1" applyFill="1" applyBorder="1" applyAlignment="1">
      <alignment horizontal="left" vertical="center" wrapText="1"/>
      <protection/>
    </xf>
    <xf numFmtId="0" fontId="10" fillId="0" borderId="29" xfId="65" applyFont="1" applyFill="1" applyBorder="1" applyAlignment="1">
      <alignment horizontal="center" vertical="top" wrapText="1"/>
      <protection/>
    </xf>
    <xf numFmtId="0" fontId="10" fillId="0" borderId="10" xfId="65" applyFont="1" applyFill="1" applyBorder="1" applyAlignment="1">
      <alignment horizontal="center" vertical="top" wrapText="1"/>
      <protection/>
    </xf>
    <xf numFmtId="0" fontId="10" fillId="0" borderId="30" xfId="65" applyFont="1" applyFill="1" applyBorder="1" applyAlignment="1">
      <alignment horizontal="center" vertical="top" wrapText="1"/>
      <protection/>
    </xf>
    <xf numFmtId="0" fontId="10" fillId="0" borderId="38" xfId="65" applyFont="1" applyFill="1" applyBorder="1" applyAlignment="1">
      <alignment horizontal="center" vertical="center" wrapText="1"/>
      <protection/>
    </xf>
    <xf numFmtId="0" fontId="10" fillId="0" borderId="20" xfId="65" applyFont="1" applyFill="1" applyBorder="1" applyAlignment="1">
      <alignment horizontal="center" vertical="center" wrapText="1"/>
      <protection/>
    </xf>
    <xf numFmtId="0" fontId="10" fillId="0" borderId="61" xfId="65" applyFont="1" applyFill="1" applyBorder="1" applyAlignment="1">
      <alignment horizontal="center" vertical="center" wrapText="1"/>
      <protection/>
    </xf>
    <xf numFmtId="0" fontId="10" fillId="0" borderId="65" xfId="65" applyFont="1" applyFill="1" applyBorder="1" applyAlignment="1">
      <alignment horizontal="center" vertical="center" wrapText="1"/>
      <protection/>
    </xf>
    <xf numFmtId="0" fontId="10" fillId="0" borderId="0" xfId="65" applyFont="1" applyFill="1" applyBorder="1" applyAlignment="1">
      <alignment horizontal="center" vertical="center" wrapText="1"/>
      <protection/>
    </xf>
    <xf numFmtId="0" fontId="10" fillId="0" borderId="66" xfId="65" applyFont="1" applyFill="1" applyBorder="1" applyAlignment="1">
      <alignment horizontal="center" vertical="center" wrapText="1"/>
      <protection/>
    </xf>
    <xf numFmtId="0" fontId="10" fillId="0" borderId="36" xfId="65" applyFont="1" applyFill="1" applyBorder="1" applyAlignment="1">
      <alignment horizontal="center" vertical="center" wrapText="1"/>
      <protection/>
    </xf>
    <xf numFmtId="0" fontId="10" fillId="0" borderId="22" xfId="65" applyFont="1" applyFill="1" applyBorder="1" applyAlignment="1">
      <alignment horizontal="center" vertical="center" wrapText="1"/>
      <protection/>
    </xf>
    <xf numFmtId="0" fontId="10" fillId="0" borderId="50" xfId="65" applyFont="1" applyFill="1" applyBorder="1" applyAlignment="1">
      <alignment horizontal="center" vertical="center" wrapText="1"/>
      <protection/>
    </xf>
    <xf numFmtId="0" fontId="10" fillId="37" borderId="67" xfId="65" applyFont="1" applyFill="1" applyBorder="1" applyAlignment="1">
      <alignment horizontal="left" vertical="center" wrapText="1"/>
      <protection/>
    </xf>
    <xf numFmtId="0" fontId="10" fillId="37" borderId="68" xfId="65" applyFont="1" applyFill="1" applyBorder="1" applyAlignment="1">
      <alignment horizontal="left" vertical="center" wrapText="1"/>
      <protection/>
    </xf>
    <xf numFmtId="0" fontId="10" fillId="37" borderId="69" xfId="65" applyFont="1" applyFill="1" applyBorder="1" applyAlignment="1">
      <alignment horizontal="left" vertical="center" wrapText="1"/>
      <protection/>
    </xf>
    <xf numFmtId="0" fontId="10" fillId="0" borderId="10" xfId="65" applyFont="1" applyFill="1" applyBorder="1" applyAlignment="1">
      <alignment horizontal="center" vertical="center" wrapText="1"/>
      <protection/>
    </xf>
    <xf numFmtId="0" fontId="10" fillId="0" borderId="30" xfId="65" applyFont="1" applyFill="1" applyBorder="1" applyAlignment="1">
      <alignment horizontal="center" vertical="center" wrapText="1"/>
      <protection/>
    </xf>
    <xf numFmtId="0" fontId="2" fillId="0" borderId="10" xfId="65" applyBorder="1" applyAlignment="1">
      <alignment horizontal="center" vertical="center" wrapText="1"/>
      <protection/>
    </xf>
    <xf numFmtId="0" fontId="2" fillId="0" borderId="30" xfId="65" applyBorder="1" applyAlignment="1">
      <alignment horizontal="center" vertical="center" wrapText="1"/>
      <protection/>
    </xf>
    <xf numFmtId="0" fontId="10" fillId="0" borderId="28" xfId="65" applyFont="1" applyFill="1" applyBorder="1" applyAlignment="1">
      <alignment horizontal="left" vertical="top" wrapText="1" indent="1"/>
      <protection/>
    </xf>
    <xf numFmtId="0" fontId="2" fillId="0" borderId="25" xfId="65" applyBorder="1" applyAlignment="1">
      <alignment horizontal="left" vertical="top" wrapText="1" indent="1"/>
      <protection/>
    </xf>
    <xf numFmtId="0" fontId="12" fillId="0" borderId="28" xfId="65" applyFont="1" applyFill="1" applyBorder="1" applyAlignment="1">
      <alignment horizontal="left" vertical="top" wrapText="1"/>
      <protection/>
    </xf>
    <xf numFmtId="0" fontId="12" fillId="0" borderId="18" xfId="65" applyFont="1" applyFill="1" applyBorder="1" applyAlignment="1">
      <alignment horizontal="left" vertical="top" wrapText="1"/>
      <protection/>
    </xf>
    <xf numFmtId="0" fontId="10" fillId="0" borderId="54" xfId="65" applyFont="1" applyFill="1" applyBorder="1" applyAlignment="1">
      <alignment horizontal="center" vertical="center" wrapText="1"/>
      <protection/>
    </xf>
    <xf numFmtId="0" fontId="2" fillId="0" borderId="15" xfId="65" applyBorder="1" applyAlignment="1">
      <alignment horizontal="center" vertical="center" wrapText="1"/>
      <protection/>
    </xf>
    <xf numFmtId="0" fontId="2" fillId="0" borderId="37" xfId="65" applyBorder="1" applyAlignment="1">
      <alignment horizontal="center" vertical="center" wrapText="1"/>
      <protection/>
    </xf>
    <xf numFmtId="0" fontId="10" fillId="0" borderId="28" xfId="65" applyFont="1" applyFill="1" applyBorder="1" applyAlignment="1">
      <alignment vertical="center" wrapText="1"/>
      <protection/>
    </xf>
    <xf numFmtId="0" fontId="2" fillId="0" borderId="25" xfId="65" applyFill="1" applyBorder="1" applyAlignment="1">
      <alignment vertical="center" wrapText="1"/>
      <protection/>
    </xf>
    <xf numFmtId="10" fontId="10" fillId="0" borderId="29" xfId="65" applyNumberFormat="1" applyFont="1" applyFill="1" applyBorder="1" applyAlignment="1">
      <alignment horizontal="center" vertical="center" wrapText="1"/>
      <protection/>
    </xf>
    <xf numFmtId="0" fontId="0" fillId="0" borderId="18" xfId="58" applyBorder="1" applyAlignment="1">
      <alignment horizontal="left" vertical="top" wrapText="1"/>
    </xf>
    <xf numFmtId="0" fontId="2" fillId="0" borderId="38" xfId="65" applyFont="1" applyBorder="1" applyAlignment="1">
      <alignment horizontal="center" vertical="top" wrapText="1"/>
      <protection/>
    </xf>
    <xf numFmtId="0" fontId="9" fillId="0" borderId="20" xfId="65" applyFont="1" applyBorder="1" applyAlignment="1">
      <alignment horizontal="center" vertical="top" wrapText="1"/>
      <protection/>
    </xf>
    <xf numFmtId="0" fontId="9" fillId="0" borderId="61" xfId="65" applyFont="1" applyBorder="1" applyAlignment="1">
      <alignment horizontal="center" vertical="top" wrapText="1"/>
      <protection/>
    </xf>
    <xf numFmtId="0" fontId="9" fillId="0" borderId="36" xfId="65" applyFont="1" applyBorder="1" applyAlignment="1">
      <alignment horizontal="center" vertical="top" wrapText="1"/>
      <protection/>
    </xf>
    <xf numFmtId="0" fontId="9" fillId="0" borderId="22" xfId="65" applyFont="1" applyBorder="1" applyAlignment="1">
      <alignment horizontal="center" vertical="top" wrapText="1"/>
      <protection/>
    </xf>
    <xf numFmtId="0" fontId="9" fillId="0" borderId="50" xfId="65" applyFont="1" applyBorder="1" applyAlignment="1">
      <alignment horizontal="center" vertical="top" wrapText="1"/>
      <protection/>
    </xf>
    <xf numFmtId="9" fontId="10" fillId="0" borderId="29" xfId="65" applyNumberFormat="1" applyFont="1" applyFill="1" applyBorder="1" applyAlignment="1">
      <alignment horizontal="center" vertical="top" wrapText="1"/>
      <protection/>
    </xf>
    <xf numFmtId="0" fontId="10" fillId="0" borderId="29" xfId="65" applyFont="1" applyBorder="1" applyAlignment="1">
      <alignment horizontal="center" vertical="center" wrapText="1"/>
      <protection/>
    </xf>
    <xf numFmtId="0" fontId="10" fillId="0" borderId="10" xfId="65" applyFont="1" applyBorder="1" applyAlignment="1">
      <alignment horizontal="center" vertical="center" wrapText="1"/>
      <protection/>
    </xf>
    <xf numFmtId="0" fontId="10" fillId="0" borderId="30" xfId="65" applyFont="1" applyBorder="1" applyAlignment="1">
      <alignment horizontal="center" vertical="center" wrapText="1"/>
      <protection/>
    </xf>
    <xf numFmtId="0" fontId="10" fillId="0" borderId="42" xfId="65" applyFont="1" applyFill="1" applyBorder="1" applyAlignment="1">
      <alignment horizontal="left" vertical="top" wrapText="1"/>
      <protection/>
    </xf>
    <xf numFmtId="0" fontId="2" fillId="0" borderId="27" xfId="65" applyFill="1" applyBorder="1" applyAlignment="1">
      <alignment horizontal="left" vertical="top" wrapText="1"/>
      <protection/>
    </xf>
    <xf numFmtId="0" fontId="12" fillId="0" borderId="28" xfId="65" applyFont="1" applyBorder="1" applyAlignment="1">
      <alignment horizontal="left" vertical="top" wrapText="1"/>
      <protection/>
    </xf>
    <xf numFmtId="0" fontId="2" fillId="0" borderId="28" xfId="65" applyFont="1" applyBorder="1" applyAlignment="1">
      <alignment horizontal="center" vertical="center" wrapText="1"/>
      <protection/>
    </xf>
    <xf numFmtId="0" fontId="17" fillId="0" borderId="18" xfId="58" applyFont="1" applyBorder="1" applyAlignment="1">
      <alignment horizontal="center" vertical="center" wrapText="1"/>
    </xf>
    <xf numFmtId="0" fontId="17" fillId="0" borderId="25" xfId="58" applyFont="1" applyBorder="1" applyAlignment="1">
      <alignment horizontal="center" vertical="center" wrapText="1"/>
    </xf>
    <xf numFmtId="0" fontId="2" fillId="0" borderId="0" xfId="65" applyFont="1" applyFill="1" applyBorder="1" applyAlignment="1">
      <alignment horizontal="left" vertical="top" wrapText="1"/>
      <protection/>
    </xf>
    <xf numFmtId="0" fontId="2" fillId="0" borderId="0" xfId="65" applyFill="1" applyBorder="1" applyAlignment="1">
      <alignment vertical="top" wrapText="1"/>
      <protection/>
    </xf>
    <xf numFmtId="0" fontId="2" fillId="0" borderId="0" xfId="65" applyAlignment="1">
      <alignment vertical="top" wrapText="1"/>
      <protection/>
    </xf>
    <xf numFmtId="0" fontId="2" fillId="0" borderId="0" xfId="65" applyFont="1" applyAlignment="1">
      <alignment horizontal="left" vertical="top" wrapText="1"/>
      <protection/>
    </xf>
    <xf numFmtId="0" fontId="10" fillId="0" borderId="28" xfId="65" applyFont="1" applyBorder="1" applyAlignment="1">
      <alignment vertical="top" wrapText="1"/>
      <protection/>
    </xf>
    <xf numFmtId="0" fontId="2" fillId="0" borderId="18" xfId="65" applyBorder="1" applyAlignment="1">
      <alignment vertical="top" wrapText="1"/>
      <protection/>
    </xf>
    <xf numFmtId="0" fontId="2" fillId="0" borderId="25" xfId="65" applyBorder="1" applyAlignment="1">
      <alignment vertical="top" wrapText="1"/>
      <protection/>
    </xf>
    <xf numFmtId="0" fontId="12" fillId="0" borderId="28" xfId="65" applyFont="1" applyFill="1" applyBorder="1" applyAlignment="1">
      <alignment horizontal="center" vertical="top" wrapText="1"/>
      <protection/>
    </xf>
    <xf numFmtId="0" fontId="12" fillId="0" borderId="18" xfId="65" applyFont="1" applyFill="1" applyBorder="1" applyAlignment="1">
      <alignment horizontal="center" vertical="top" wrapText="1"/>
      <protection/>
    </xf>
    <xf numFmtId="0" fontId="12" fillId="0" borderId="25" xfId="65" applyFont="1" applyFill="1" applyBorder="1" applyAlignment="1">
      <alignment horizontal="center" vertical="top" wrapText="1"/>
      <protection/>
    </xf>
    <xf numFmtId="0" fontId="2" fillId="0" borderId="25" xfId="65" applyFill="1" applyBorder="1" applyAlignment="1">
      <alignment vertical="top" wrapText="1"/>
      <protection/>
    </xf>
    <xf numFmtId="0" fontId="8" fillId="0" borderId="70" xfId="65" applyFont="1" applyBorder="1" applyAlignment="1">
      <alignment horizontal="left" vertical="top" wrapText="1"/>
      <protection/>
    </xf>
    <xf numFmtId="0" fontId="8" fillId="0" borderId="32" xfId="65" applyFont="1" applyBorder="1" applyAlignment="1">
      <alignment horizontal="left" vertical="top" wrapText="1"/>
      <protection/>
    </xf>
    <xf numFmtId="0" fontId="8" fillId="0" borderId="0" xfId="65" applyFont="1" applyBorder="1" applyAlignment="1">
      <alignment horizontal="left" vertical="top" wrapText="1"/>
      <protection/>
    </xf>
    <xf numFmtId="0" fontId="2" fillId="0" borderId="18" xfId="65" applyFill="1" applyBorder="1" applyAlignment="1">
      <alignment horizontal="center" vertical="center" wrapText="1"/>
      <protection/>
    </xf>
    <xf numFmtId="0" fontId="2" fillId="0" borderId="25" xfId="65" applyFill="1" applyBorder="1" applyAlignment="1">
      <alignment horizontal="center" vertical="center" wrapText="1"/>
      <protection/>
    </xf>
    <xf numFmtId="0" fontId="10" fillId="0" borderId="55" xfId="65" applyFont="1" applyFill="1" applyBorder="1" applyAlignment="1">
      <alignment horizontal="center" vertical="center" wrapText="1"/>
      <protection/>
    </xf>
    <xf numFmtId="0" fontId="2" fillId="0" borderId="35" xfId="65" applyFill="1" applyBorder="1" applyAlignment="1">
      <alignment horizontal="center" vertical="center" wrapText="1"/>
      <protection/>
    </xf>
    <xf numFmtId="0" fontId="2" fillId="0" borderId="43" xfId="65" applyFill="1" applyBorder="1" applyAlignment="1">
      <alignment horizontal="center" vertical="center" wrapText="1"/>
      <protection/>
    </xf>
    <xf numFmtId="0" fontId="8" fillId="0" borderId="42" xfId="65" applyFont="1" applyBorder="1" applyAlignment="1">
      <alignment horizontal="left" vertical="top"/>
      <protection/>
    </xf>
    <xf numFmtId="0" fontId="8" fillId="0" borderId="40" xfId="65" applyFont="1" applyBorder="1" applyAlignment="1">
      <alignment horizontal="left" vertical="top"/>
      <protection/>
    </xf>
    <xf numFmtId="0" fontId="2" fillId="0" borderId="71" xfId="65" applyFont="1" applyBorder="1" applyAlignment="1">
      <alignment horizontal="left" vertical="top"/>
      <protection/>
    </xf>
    <xf numFmtId="0" fontId="2" fillId="0" borderId="59" xfId="65" applyBorder="1" applyAlignment="1">
      <alignment horizontal="left" vertical="top"/>
      <protection/>
    </xf>
    <xf numFmtId="0" fontId="2" fillId="0" borderId="29" xfId="65" applyBorder="1" applyAlignment="1">
      <alignment horizontal="left" vertical="top" wrapText="1"/>
      <protection/>
    </xf>
    <xf numFmtId="0" fontId="2" fillId="0" borderId="30" xfId="65" applyBorder="1" applyAlignment="1">
      <alignment horizontal="left" vertical="top" wrapText="1"/>
      <protection/>
    </xf>
    <xf numFmtId="0" fontId="10" fillId="0" borderId="29" xfId="65" applyFont="1" applyFill="1" applyBorder="1" applyAlignment="1">
      <alignment horizontal="left" vertical="top" wrapText="1"/>
      <protection/>
    </xf>
    <xf numFmtId="0" fontId="13" fillId="0" borderId="55" xfId="65" applyFont="1" applyBorder="1" applyAlignment="1">
      <alignment horizontal="center" vertical="center" wrapText="1"/>
      <protection/>
    </xf>
    <xf numFmtId="0" fontId="13" fillId="0" borderId="35" xfId="65" applyFont="1" applyBorder="1" applyAlignment="1">
      <alignment horizontal="center" vertical="center" wrapText="1"/>
      <protection/>
    </xf>
    <xf numFmtId="0" fontId="13" fillId="0" borderId="43" xfId="65" applyFont="1" applyBorder="1" applyAlignment="1">
      <alignment horizontal="center" vertical="center" wrapText="1"/>
      <protection/>
    </xf>
    <xf numFmtId="0" fontId="8" fillId="0" borderId="70" xfId="65" applyFont="1" applyFill="1" applyBorder="1" applyAlignment="1">
      <alignment horizontal="left" vertical="top" wrapText="1"/>
      <protection/>
    </xf>
    <xf numFmtId="0" fontId="8" fillId="0" borderId="32" xfId="65" applyFont="1" applyFill="1" applyBorder="1" applyAlignment="1">
      <alignment horizontal="left" vertical="top" wrapText="1"/>
      <protection/>
    </xf>
    <xf numFmtId="0" fontId="10" fillId="0" borderId="11" xfId="65" applyFont="1" applyFill="1" applyBorder="1" applyAlignment="1">
      <alignment horizontal="center" vertical="center" wrapText="1"/>
      <protection/>
    </xf>
    <xf numFmtId="0" fontId="2" fillId="0" borderId="28" xfId="65" applyFont="1" applyFill="1" applyBorder="1" applyAlignment="1">
      <alignment horizontal="center" vertical="top" wrapText="1"/>
      <protection/>
    </xf>
    <xf numFmtId="0" fontId="0" fillId="0" borderId="18" xfId="58" applyBorder="1" applyAlignment="1">
      <alignment vertical="top" wrapText="1"/>
    </xf>
    <xf numFmtId="0" fontId="0" fillId="0" borderId="25" xfId="58" applyBorder="1" applyAlignment="1">
      <alignment vertical="top" wrapText="1"/>
    </xf>
    <xf numFmtId="0" fontId="2" fillId="39" borderId="14" xfId="65" applyFill="1" applyBorder="1" applyAlignment="1">
      <alignment horizontal="center" vertical="center" wrapText="1"/>
      <protection/>
    </xf>
    <xf numFmtId="0" fontId="2" fillId="39" borderId="15" xfId="65" applyFill="1" applyBorder="1" applyAlignment="1">
      <alignment horizontal="center" vertical="center" wrapText="1"/>
      <protection/>
    </xf>
    <xf numFmtId="0" fontId="9" fillId="35" borderId="21" xfId="65" applyFont="1" applyFill="1" applyBorder="1" applyAlignment="1">
      <alignment horizontal="left" vertical="center" wrapText="1"/>
      <protection/>
    </xf>
    <xf numFmtId="0" fontId="9" fillId="35" borderId="16" xfId="65" applyFont="1" applyFill="1" applyBorder="1" applyAlignment="1">
      <alignment horizontal="left" vertical="center" wrapText="1"/>
      <protection/>
    </xf>
    <xf numFmtId="0" fontId="7" fillId="0" borderId="45" xfId="65" applyFont="1" applyBorder="1" applyAlignment="1">
      <alignment horizontal="left" vertical="top" wrapText="1"/>
      <protection/>
    </xf>
    <xf numFmtId="0" fontId="7" fillId="0" borderId="46" xfId="65" applyFont="1" applyBorder="1" applyAlignment="1">
      <alignment horizontal="left" vertical="top" wrapText="1"/>
      <protection/>
    </xf>
    <xf numFmtId="0" fontId="7" fillId="0" borderId="71" xfId="65" applyFont="1" applyBorder="1" applyAlignment="1">
      <alignment horizontal="center" vertical="top" wrapText="1"/>
      <protection/>
    </xf>
    <xf numFmtId="0" fontId="7" fillId="0" borderId="58" xfId="65" applyFont="1" applyBorder="1" applyAlignment="1">
      <alignment horizontal="center" vertical="top" wrapText="1"/>
      <protection/>
    </xf>
    <xf numFmtId="0" fontId="7" fillId="0" borderId="59" xfId="65" applyFont="1" applyBorder="1" applyAlignment="1">
      <alignment horizontal="center" vertical="top" wrapText="1"/>
      <protection/>
    </xf>
    <xf numFmtId="0" fontId="2" fillId="0" borderId="58" xfId="65" applyBorder="1" applyAlignment="1">
      <alignment horizontal="center" vertical="center" wrapText="1"/>
      <protection/>
    </xf>
    <xf numFmtId="3" fontId="2" fillId="0" borderId="45" xfId="65" applyNumberFormat="1" applyFont="1" applyFill="1" applyBorder="1" applyAlignment="1">
      <alignment horizontal="center" vertical="center" wrapText="1"/>
      <protection/>
    </xf>
    <xf numFmtId="0" fontId="2" fillId="0" borderId="46" xfId="65" applyBorder="1" applyAlignment="1">
      <alignment horizontal="center" vertical="center" wrapText="1"/>
      <protection/>
    </xf>
    <xf numFmtId="0" fontId="2" fillId="0" borderId="47" xfId="65" applyBorder="1" applyAlignment="1">
      <alignment horizontal="center" vertical="center" wrapText="1"/>
      <protection/>
    </xf>
    <xf numFmtId="0" fontId="2" fillId="0" borderId="45" xfId="65" applyFill="1" applyBorder="1" applyAlignment="1">
      <alignment horizontal="left" vertical="top" wrapText="1"/>
      <protection/>
    </xf>
    <xf numFmtId="0" fontId="2" fillId="0" borderId="47" xfId="65" applyBorder="1" applyAlignment="1">
      <alignment/>
      <protection/>
    </xf>
    <xf numFmtId="0" fontId="10" fillId="0" borderId="55" xfId="65" applyFont="1" applyBorder="1" applyAlignment="1">
      <alignment horizontal="left" vertical="top" wrapText="1"/>
      <protection/>
    </xf>
    <xf numFmtId="0" fontId="2" fillId="0" borderId="43" xfId="65" applyBorder="1" applyAlignment="1">
      <alignment horizontal="left" vertical="top" wrapText="1"/>
      <protection/>
    </xf>
    <xf numFmtId="0" fontId="10" fillId="0" borderId="38" xfId="65" applyFont="1" applyFill="1" applyBorder="1" applyAlignment="1">
      <alignment horizontal="left" vertical="top" wrapText="1"/>
      <protection/>
    </xf>
    <xf numFmtId="0" fontId="9" fillId="0" borderId="18" xfId="65" applyFont="1" applyBorder="1" applyAlignment="1">
      <alignment horizontal="center" vertical="center" wrapText="1"/>
      <protection/>
    </xf>
    <xf numFmtId="0" fontId="9" fillId="0" borderId="25" xfId="65" applyFont="1" applyBorder="1" applyAlignment="1">
      <alignment horizontal="center" vertical="center" wrapText="1"/>
      <protection/>
    </xf>
    <xf numFmtId="0" fontId="2" fillId="0" borderId="42" xfId="65" applyFont="1" applyFill="1" applyBorder="1" applyAlignment="1">
      <alignment horizontal="center" vertical="center" wrapText="1"/>
      <protection/>
    </xf>
    <xf numFmtId="0" fontId="2" fillId="0" borderId="40" xfId="65" applyFont="1" applyFill="1" applyBorder="1" applyAlignment="1">
      <alignment horizontal="center" vertical="center" wrapText="1"/>
      <protection/>
    </xf>
    <xf numFmtId="0" fontId="2" fillId="0" borderId="27" xfId="65" applyFont="1" applyFill="1" applyBorder="1" applyAlignment="1">
      <alignment horizontal="center" vertical="center" wrapText="1"/>
      <protection/>
    </xf>
    <xf numFmtId="0" fontId="10" fillId="0" borderId="15" xfId="65" applyFont="1" applyFill="1" applyBorder="1" applyAlignment="1">
      <alignment horizontal="center" vertical="center" wrapText="1"/>
      <protection/>
    </xf>
    <xf numFmtId="0" fontId="10" fillId="0" borderId="37" xfId="65" applyFont="1" applyFill="1" applyBorder="1" applyAlignment="1">
      <alignment horizontal="center" vertical="center" wrapText="1"/>
      <protection/>
    </xf>
    <xf numFmtId="0" fontId="10" fillId="0" borderId="29" xfId="65" applyNumberFormat="1" applyFont="1" applyFill="1" applyBorder="1" applyAlignment="1">
      <alignment horizontal="center" vertical="center" wrapText="1"/>
      <protection/>
    </xf>
    <xf numFmtId="49" fontId="10" fillId="0" borderId="10" xfId="65" applyNumberFormat="1" applyFont="1" applyFill="1" applyBorder="1" applyAlignment="1">
      <alignment horizontal="center" vertical="center" wrapText="1"/>
      <protection/>
    </xf>
    <xf numFmtId="49" fontId="10" fillId="0" borderId="30" xfId="65" applyNumberFormat="1" applyFont="1" applyFill="1" applyBorder="1" applyAlignment="1">
      <alignment horizontal="center" vertical="center" wrapText="1"/>
      <protection/>
    </xf>
    <xf numFmtId="0" fontId="10" fillId="0" borderId="42" xfId="65" applyFont="1" applyBorder="1" applyAlignment="1">
      <alignment vertical="top" wrapText="1"/>
      <protection/>
    </xf>
    <xf numFmtId="0" fontId="2" fillId="0" borderId="27" xfId="65" applyBorder="1" applyAlignment="1">
      <alignment vertical="top" wrapText="1"/>
      <protection/>
    </xf>
    <xf numFmtId="0" fontId="10" fillId="0" borderId="28" xfId="65" applyFont="1" applyFill="1" applyBorder="1" applyAlignment="1">
      <alignment horizontal="left" vertical="center" wrapText="1"/>
      <protection/>
    </xf>
    <xf numFmtId="0" fontId="2" fillId="0" borderId="25" xfId="65" applyBorder="1" applyAlignment="1">
      <alignment horizontal="left" vertical="center" wrapText="1"/>
      <protection/>
    </xf>
    <xf numFmtId="0" fontId="2" fillId="38" borderId="71" xfId="65" applyFill="1" applyBorder="1" applyAlignment="1">
      <alignment vertical="top" wrapText="1"/>
      <protection/>
    </xf>
    <xf numFmtId="0" fontId="2" fillId="0" borderId="29" xfId="65" applyBorder="1" applyAlignment="1">
      <alignment vertical="top" wrapText="1"/>
      <protection/>
    </xf>
    <xf numFmtId="0" fontId="2" fillId="0" borderId="18" xfId="65" applyFont="1" applyBorder="1" applyAlignment="1">
      <alignment horizontal="center" vertical="center" wrapText="1"/>
      <protection/>
    </xf>
    <xf numFmtId="0" fontId="2" fillId="0" borderId="25" xfId="65" applyFont="1" applyBorder="1" applyAlignment="1">
      <alignment horizontal="center" vertical="center" wrapText="1"/>
      <protection/>
    </xf>
    <xf numFmtId="3" fontId="10" fillId="41" borderId="28" xfId="65" applyNumberFormat="1" applyFont="1" applyFill="1" applyBorder="1" applyAlignment="1">
      <alignment horizontal="center" vertical="center" wrapText="1"/>
      <protection/>
    </xf>
    <xf numFmtId="0" fontId="10" fillId="41" borderId="18" xfId="65" applyFont="1" applyFill="1" applyBorder="1" applyAlignment="1">
      <alignment horizontal="center" vertical="center" wrapText="1"/>
      <protection/>
    </xf>
    <xf numFmtId="0" fontId="10" fillId="41" borderId="25" xfId="65" applyFont="1" applyFill="1" applyBorder="1" applyAlignment="1">
      <alignment horizontal="center" vertical="center" wrapText="1"/>
      <protection/>
    </xf>
    <xf numFmtId="0" fontId="2" fillId="37" borderId="67" xfId="65" applyFont="1" applyFill="1" applyBorder="1" applyAlignment="1">
      <alignment horizontal="left" vertical="center" wrapText="1"/>
      <protection/>
    </xf>
    <xf numFmtId="0" fontId="2" fillId="37" borderId="68" xfId="65" applyFont="1" applyFill="1" applyBorder="1" applyAlignment="1">
      <alignment horizontal="left" vertical="center" wrapText="1"/>
      <protection/>
    </xf>
    <xf numFmtId="0" fontId="2" fillId="37" borderId="69" xfId="65" applyFont="1" applyFill="1" applyBorder="1" applyAlignment="1">
      <alignment horizontal="left" vertical="center" wrapText="1"/>
      <protection/>
    </xf>
    <xf numFmtId="0" fontId="11" fillId="36" borderId="26" xfId="65" applyFont="1" applyFill="1" applyBorder="1" applyAlignment="1">
      <alignment horizontal="left" vertical="center" wrapText="1"/>
      <protection/>
    </xf>
    <xf numFmtId="0" fontId="10" fillId="0" borderId="42" xfId="65" applyFont="1" applyFill="1" applyBorder="1" applyAlignment="1">
      <alignment horizontal="left" vertical="center" wrapText="1"/>
      <protection/>
    </xf>
    <xf numFmtId="0" fontId="2" fillId="0" borderId="27" xfId="65" applyFill="1" applyBorder="1" applyAlignment="1">
      <alignment horizontal="left" vertical="center" wrapText="1"/>
      <protection/>
    </xf>
    <xf numFmtId="0" fontId="10" fillId="0" borderId="42" xfId="65" applyFont="1" applyFill="1" applyBorder="1" applyAlignment="1">
      <alignment horizontal="center" vertical="center" wrapText="1"/>
      <protection/>
    </xf>
    <xf numFmtId="0" fontId="10" fillId="0" borderId="40" xfId="65" applyFont="1" applyFill="1" applyBorder="1" applyAlignment="1">
      <alignment horizontal="center" vertical="center" wrapText="1"/>
      <protection/>
    </xf>
    <xf numFmtId="0" fontId="10" fillId="0" borderId="27" xfId="65" applyFont="1" applyFill="1" applyBorder="1" applyAlignment="1">
      <alignment horizontal="center" vertical="center" wrapText="1"/>
      <protection/>
    </xf>
    <xf numFmtId="0" fontId="10" fillId="0" borderId="53" xfId="65" applyFont="1" applyFill="1" applyBorder="1" applyAlignment="1">
      <alignment horizontal="center" vertical="center" wrapText="1"/>
      <protection/>
    </xf>
    <xf numFmtId="0" fontId="2" fillId="0" borderId="14" xfId="65" applyFill="1" applyBorder="1" applyAlignment="1">
      <alignment horizontal="center" vertical="center" wrapText="1"/>
      <protection/>
    </xf>
    <xf numFmtId="0" fontId="2" fillId="0" borderId="39" xfId="65" applyFill="1" applyBorder="1" applyAlignment="1">
      <alignment horizontal="center" vertical="center" wrapText="1"/>
      <protection/>
    </xf>
    <xf numFmtId="43" fontId="7" fillId="0" borderId="18" xfId="44" applyFont="1" applyBorder="1" applyAlignment="1">
      <alignment horizontal="center" wrapText="1"/>
    </xf>
    <xf numFmtId="43" fontId="7" fillId="0" borderId="11" xfId="44" applyFont="1" applyBorder="1" applyAlignment="1">
      <alignment horizontal="center" wrapText="1"/>
    </xf>
    <xf numFmtId="43" fontId="7" fillId="0" borderId="19" xfId="44" applyFont="1" applyBorder="1" applyAlignment="1">
      <alignment horizontal="center" wrapText="1"/>
    </xf>
    <xf numFmtId="0" fontId="13" fillId="0" borderId="0" xfId="58" applyFont="1" applyAlignment="1">
      <alignment horizontal="left" vertical="top" wrapText="1"/>
    </xf>
    <xf numFmtId="0" fontId="2" fillId="0" borderId="19" xfId="0" applyFont="1" applyBorder="1" applyAlignment="1">
      <alignment horizontal="left" wrapText="1"/>
    </xf>
    <xf numFmtId="0" fontId="2" fillId="0" borderId="11" xfId="0" applyFont="1" applyBorder="1" applyAlignment="1">
      <alignment horizontal="left" wrapText="1"/>
    </xf>
    <xf numFmtId="0" fontId="36" fillId="0" borderId="14" xfId="0" applyFont="1" applyFill="1" applyBorder="1" applyAlignment="1">
      <alignment horizontal="left" vertical="center"/>
    </xf>
    <xf numFmtId="0" fontId="36" fillId="0" borderId="15" xfId="0" applyFont="1" applyFill="1" applyBorder="1" applyAlignment="1">
      <alignment horizontal="left" vertical="center"/>
    </xf>
    <xf numFmtId="0" fontId="36" fillId="0" borderId="14" xfId="58" applyFont="1" applyFill="1" applyBorder="1" applyAlignment="1">
      <alignment horizontal="left" vertical="center"/>
    </xf>
    <xf numFmtId="0" fontId="36" fillId="0" borderId="15" xfId="58" applyFont="1" applyFill="1" applyBorder="1" applyAlignment="1">
      <alignment horizontal="left" vertical="center"/>
    </xf>
    <xf numFmtId="0" fontId="26" fillId="0" borderId="20" xfId="0" applyFont="1" applyFill="1" applyBorder="1" applyAlignment="1">
      <alignment horizontal="left" wrapText="1"/>
    </xf>
    <xf numFmtId="0" fontId="26" fillId="0" borderId="21" xfId="0" applyFont="1" applyFill="1" applyBorder="1" applyAlignment="1">
      <alignment horizontal="left" wrapText="1"/>
    </xf>
    <xf numFmtId="0" fontId="2" fillId="0" borderId="0" xfId="65" applyFill="1" applyBorder="1" applyAlignment="1">
      <alignment horizontal="left"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65" xfId="60"/>
    <cellStyle name="Normal 266" xfId="61"/>
    <cellStyle name="Normal 3" xfId="62"/>
    <cellStyle name="Normal 4" xfId="63"/>
    <cellStyle name="Normal_Book1" xfId="64"/>
    <cellStyle name="Normal_Prototype_Scorecard-LgOffice-2008-03-13" xfId="65"/>
    <cellStyle name="Normal_Prototype_Scorecard-LgOffice-2008-03-13 2" xfId="66"/>
    <cellStyle name="Normal_Schedules_Trans" xfId="67"/>
    <cellStyle name="Note" xfId="68"/>
    <cellStyle name="Output" xfId="69"/>
    <cellStyle name="Percent" xfId="70"/>
    <cellStyle name="Percent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15025"/>
          <c:w val="0.89275"/>
          <c:h val="0.744"/>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1"/>
        <c:axId val="60184502"/>
        <c:axId val="4789607"/>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Schedules!$C$10:$Z$10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400"/>
        <c:axId val="43106464"/>
        <c:axId val="52413857"/>
      </c:barChart>
      <c:catAx>
        <c:axId val="60184502"/>
        <c:scaling>
          <c:orientation val="minMax"/>
        </c:scaling>
        <c:axPos val="b"/>
        <c:title>
          <c:tx>
            <c:rich>
              <a:bodyPr vert="horz" rot="0" anchor="ctr"/>
              <a:lstStyle/>
              <a:p>
                <a:pPr algn="ctr">
                  <a:defRPr/>
                </a:pPr>
                <a:r>
                  <a:rPr lang="en-US" cap="none" sz="1000" b="0" i="0" u="none" baseline="0">
                    <a:solidFill>
                      <a:srgbClr val="000000"/>
                    </a:solidFill>
                  </a:rPr>
                  <a:t>allday (Apartment)</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89607"/>
        <c:crosses val="autoZero"/>
        <c:auto val="1"/>
        <c:lblOffset val="100"/>
        <c:tickLblSkip val="2"/>
        <c:noMultiLvlLbl val="0"/>
      </c:catAx>
      <c:valAx>
        <c:axId val="4789607"/>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60184502"/>
        <c:crossesAt val="1"/>
        <c:crossBetween val="between"/>
        <c:dispUnits/>
        <c:majorUnit val="0.2"/>
      </c:valAx>
      <c:catAx>
        <c:axId val="43106464"/>
        <c:scaling>
          <c:orientation val="minMax"/>
        </c:scaling>
        <c:axPos val="b"/>
        <c:delete val="1"/>
        <c:majorTickMark val="out"/>
        <c:minorTickMark val="none"/>
        <c:tickLblPos val="nextTo"/>
        <c:crossAx val="52413857"/>
        <c:crosses val="autoZero"/>
        <c:auto val="1"/>
        <c:lblOffset val="100"/>
        <c:tickLblSkip val="1"/>
        <c:noMultiLvlLbl val="0"/>
      </c:catAx>
      <c:valAx>
        <c:axId val="52413857"/>
        <c:scaling>
          <c:orientation val="minMax"/>
          <c:max val="1"/>
          <c:min val="0"/>
        </c:scaling>
        <c:axPos val="l"/>
        <c:title>
          <c:tx>
            <c:rich>
              <a:bodyPr vert="horz" rot="-5400000" anchor="ctr"/>
              <a:lstStyle/>
              <a:p>
                <a:pPr algn="ctr">
                  <a:defRPr/>
                </a:pPr>
                <a:r>
                  <a:rPr lang="en-US" cap="none" sz="1000" b="1" i="0" u="none" baseline="0">
                    <a:solidFill>
                      <a:srgbClr val="FF0000"/>
                    </a:solidFill>
                  </a:rPr>
                  <a:t>Infilatration</a:t>
                </a:r>
              </a:p>
            </c:rich>
          </c:tx>
          <c:layout>
            <c:manualLayout>
              <c:xMode val="factor"/>
              <c:yMode val="factor"/>
              <c:x val="-0.0052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106464"/>
        <c:crosses val="max"/>
        <c:crossBetween val="between"/>
        <c:dispUnits/>
        <c:majorUnit val="1"/>
      </c:valAx>
      <c:spPr>
        <a:solidFill>
          <a:srgbClr val="FFFFFF"/>
        </a:solidFill>
        <a:ln w="3175">
          <a:noFill/>
        </a:ln>
      </c:spPr>
    </c:plotArea>
    <c:legend>
      <c:legendPos val="r"/>
      <c:layout>
        <c:manualLayout>
          <c:xMode val="edge"/>
          <c:yMode val="edge"/>
          <c:x val="0.29325"/>
          <c:y val="0.00875"/>
          <c:w val="0.39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146"/>
          <c:w val="0.92675"/>
          <c:h val="0.7452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Schedules!$C$25:$Z$25</c:f>
              <c:numCache>
                <c:ptCount val="24"/>
                <c:pt idx="0">
                  <c:v>0.18</c:v>
                </c:pt>
                <c:pt idx="1">
                  <c:v>0.18</c:v>
                </c:pt>
                <c:pt idx="2">
                  <c:v>0.18</c:v>
                </c:pt>
                <c:pt idx="3">
                  <c:v>0.18</c:v>
                </c:pt>
                <c:pt idx="4">
                  <c:v>0.18</c:v>
                </c:pt>
                <c:pt idx="5">
                  <c:v>0.18</c:v>
                </c:pt>
                <c:pt idx="6">
                  <c:v>0.18</c:v>
                </c:pt>
                <c:pt idx="7">
                  <c:v>0.18</c:v>
                </c:pt>
                <c:pt idx="8">
                  <c:v>0.9</c:v>
                </c:pt>
                <c:pt idx="9">
                  <c:v>0.9</c:v>
                </c:pt>
                <c:pt idx="10">
                  <c:v>0.9</c:v>
                </c:pt>
                <c:pt idx="11">
                  <c:v>0.9</c:v>
                </c:pt>
                <c:pt idx="12">
                  <c:v>0.8</c:v>
                </c:pt>
                <c:pt idx="13">
                  <c:v>0.9</c:v>
                </c:pt>
                <c:pt idx="14">
                  <c:v>0.9</c:v>
                </c:pt>
                <c:pt idx="15">
                  <c:v>0.9</c:v>
                </c:pt>
                <c:pt idx="16">
                  <c:v>0.9</c:v>
                </c:pt>
                <c:pt idx="17">
                  <c:v>0.18</c:v>
                </c:pt>
                <c:pt idx="18">
                  <c:v>0.18</c:v>
                </c:pt>
                <c:pt idx="19">
                  <c:v>0.18</c:v>
                </c:pt>
                <c:pt idx="20">
                  <c:v>0.18</c:v>
                </c:pt>
                <c:pt idx="21">
                  <c:v>0.18</c:v>
                </c:pt>
                <c:pt idx="22">
                  <c:v>0.18</c:v>
                </c:pt>
                <c:pt idx="23">
                  <c:v>0.18</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Schedules!$C$28:$Z$28</c:f>
              <c:numCache>
                <c:ptCount val="24"/>
                <c:pt idx="0">
                  <c:v>0.33</c:v>
                </c:pt>
                <c:pt idx="1">
                  <c:v>0.33</c:v>
                </c:pt>
                <c:pt idx="2">
                  <c:v>0.33</c:v>
                </c:pt>
                <c:pt idx="3">
                  <c:v>0.33</c:v>
                </c:pt>
                <c:pt idx="4">
                  <c:v>0.33</c:v>
                </c:pt>
                <c:pt idx="5">
                  <c:v>0.33</c:v>
                </c:pt>
                <c:pt idx="6">
                  <c:v>0.33</c:v>
                </c:pt>
                <c:pt idx="7">
                  <c:v>0.5</c:v>
                </c:pt>
                <c:pt idx="8">
                  <c:v>1</c:v>
                </c:pt>
                <c:pt idx="9">
                  <c:v>1</c:v>
                </c:pt>
                <c:pt idx="10">
                  <c:v>1</c:v>
                </c:pt>
                <c:pt idx="11">
                  <c:v>1</c:v>
                </c:pt>
                <c:pt idx="12">
                  <c:v>0.94</c:v>
                </c:pt>
                <c:pt idx="13">
                  <c:v>1</c:v>
                </c:pt>
                <c:pt idx="14">
                  <c:v>1</c:v>
                </c:pt>
                <c:pt idx="15">
                  <c:v>1</c:v>
                </c:pt>
                <c:pt idx="16">
                  <c:v>1</c:v>
                </c:pt>
                <c:pt idx="17">
                  <c:v>0.5</c:v>
                </c:pt>
                <c:pt idx="18">
                  <c:v>0.33</c:v>
                </c:pt>
                <c:pt idx="19">
                  <c:v>0.33</c:v>
                </c:pt>
                <c:pt idx="20">
                  <c:v>0.33</c:v>
                </c:pt>
                <c:pt idx="21">
                  <c:v>0.33</c:v>
                </c:pt>
                <c:pt idx="22">
                  <c:v>0.33</c:v>
                </c:pt>
                <c:pt idx="23">
                  <c:v>0.33</c:v>
                </c:pt>
              </c:numCache>
            </c:numRef>
          </c:val>
        </c:ser>
        <c:gapWidth val="102"/>
        <c:axId val="18959434"/>
        <c:axId val="36417179"/>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Schedules!$C$22:$Z$22</c:f>
              <c:numCache>
                <c:ptCount val="24"/>
                <c:pt idx="0">
                  <c:v>0</c:v>
                </c:pt>
                <c:pt idx="1">
                  <c:v>0</c:v>
                </c:pt>
                <c:pt idx="2">
                  <c:v>0</c:v>
                </c:pt>
                <c:pt idx="3">
                  <c:v>0</c:v>
                </c:pt>
                <c:pt idx="4">
                  <c:v>0</c:v>
                </c:pt>
                <c:pt idx="5">
                  <c:v>0</c:v>
                </c:pt>
                <c:pt idx="6">
                  <c:v>0</c:v>
                </c:pt>
                <c:pt idx="7">
                  <c:v>0</c:v>
                </c:pt>
                <c:pt idx="8">
                  <c:v>1</c:v>
                </c:pt>
                <c:pt idx="9">
                  <c:v>1</c:v>
                </c:pt>
                <c:pt idx="10">
                  <c:v>1</c:v>
                </c:pt>
                <c:pt idx="11">
                  <c:v>1</c:v>
                </c:pt>
                <c:pt idx="12">
                  <c:v>0.5</c:v>
                </c:pt>
                <c:pt idx="13">
                  <c:v>1</c:v>
                </c:pt>
                <c:pt idx="14">
                  <c:v>1</c:v>
                </c:pt>
                <c:pt idx="15">
                  <c:v>1</c:v>
                </c:pt>
                <c:pt idx="16">
                  <c:v>1</c:v>
                </c:pt>
                <c:pt idx="17">
                  <c:v>0</c:v>
                </c:pt>
                <c:pt idx="18">
                  <c:v>0</c:v>
                </c:pt>
                <c:pt idx="19">
                  <c:v>0</c:v>
                </c:pt>
                <c:pt idx="20">
                  <c:v>0</c:v>
                </c:pt>
                <c:pt idx="21">
                  <c:v>0</c:v>
                </c:pt>
                <c:pt idx="22">
                  <c:v>0</c:v>
                </c:pt>
                <c:pt idx="23">
                  <c:v>0</c:v>
                </c:pt>
              </c:numCache>
            </c:numRef>
          </c:val>
        </c:ser>
        <c:gapWidth val="500"/>
        <c:axId val="59319156"/>
        <c:axId val="64110357"/>
      </c:barChart>
      <c:catAx>
        <c:axId val="18959434"/>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417179"/>
        <c:crosses val="autoZero"/>
        <c:auto val="1"/>
        <c:lblOffset val="100"/>
        <c:tickLblSkip val="2"/>
        <c:noMultiLvlLbl val="0"/>
      </c:catAx>
      <c:valAx>
        <c:axId val="36417179"/>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959434"/>
        <c:crossesAt val="1"/>
        <c:crossBetween val="between"/>
        <c:dispUnits/>
        <c:majorUnit val="0.2"/>
      </c:valAx>
      <c:catAx>
        <c:axId val="59319156"/>
        <c:scaling>
          <c:orientation val="minMax"/>
        </c:scaling>
        <c:axPos val="b"/>
        <c:delete val="1"/>
        <c:majorTickMark val="out"/>
        <c:minorTickMark val="none"/>
        <c:tickLblPos val="nextTo"/>
        <c:crossAx val="64110357"/>
        <c:crosses val="autoZero"/>
        <c:auto val="1"/>
        <c:lblOffset val="100"/>
        <c:tickLblSkip val="1"/>
        <c:noMultiLvlLbl val="0"/>
      </c:catAx>
      <c:valAx>
        <c:axId val="64110357"/>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319156"/>
        <c:crosses val="max"/>
        <c:crossBetween val="between"/>
        <c:dispUnits/>
        <c:majorUnit val="1"/>
      </c:valAx>
      <c:spPr>
        <a:solidFill>
          <a:srgbClr val="FFFFFF"/>
        </a:solidFill>
        <a:ln w="3175">
          <a:noFill/>
        </a:ln>
      </c:spPr>
    </c:plotArea>
    <c:legend>
      <c:legendPos val="r"/>
      <c:layout>
        <c:manualLayout>
          <c:xMode val="edge"/>
          <c:yMode val="edge"/>
          <c:x val="0.28125"/>
          <c:y val="0.00875"/>
          <c:w val="0.4287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14525"/>
          <c:w val="0.86775"/>
          <c:h val="0.746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Schedules!$C$33:$Z$33</c:f>
              <c:numCache>
                <c:ptCount val="24"/>
                <c:pt idx="0">
                  <c:v>60.08</c:v>
                </c:pt>
                <c:pt idx="1">
                  <c:v>60.08</c:v>
                </c:pt>
                <c:pt idx="2">
                  <c:v>60.08</c:v>
                </c:pt>
                <c:pt idx="3">
                  <c:v>60.08</c:v>
                </c:pt>
                <c:pt idx="4">
                  <c:v>60.08</c:v>
                </c:pt>
                <c:pt idx="5">
                  <c:v>60.08</c:v>
                </c:pt>
                <c:pt idx="6">
                  <c:v>60.08</c:v>
                </c:pt>
                <c:pt idx="7">
                  <c:v>64.94</c:v>
                </c:pt>
                <c:pt idx="8">
                  <c:v>69.98</c:v>
                </c:pt>
                <c:pt idx="9">
                  <c:v>69.98</c:v>
                </c:pt>
                <c:pt idx="10">
                  <c:v>69.98</c:v>
                </c:pt>
                <c:pt idx="11">
                  <c:v>69.98</c:v>
                </c:pt>
                <c:pt idx="12">
                  <c:v>69.98</c:v>
                </c:pt>
                <c:pt idx="13">
                  <c:v>69.98</c:v>
                </c:pt>
                <c:pt idx="14">
                  <c:v>69.98</c:v>
                </c:pt>
                <c:pt idx="15">
                  <c:v>69.98</c:v>
                </c:pt>
                <c:pt idx="16">
                  <c:v>69.98</c:v>
                </c:pt>
                <c:pt idx="17">
                  <c:v>64.94</c:v>
                </c:pt>
                <c:pt idx="18">
                  <c:v>60.08</c:v>
                </c:pt>
                <c:pt idx="19">
                  <c:v>60.08</c:v>
                </c:pt>
                <c:pt idx="20">
                  <c:v>60.08</c:v>
                </c:pt>
                <c:pt idx="21">
                  <c:v>60.08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Schedules!$C$36:$Z$36</c:f>
              <c:numCache>
                <c:ptCount val="24"/>
                <c:pt idx="0">
                  <c:v>84.91999999999999</c:v>
                </c:pt>
                <c:pt idx="1">
                  <c:v>80.06</c:v>
                </c:pt>
                <c:pt idx="2">
                  <c:v>75.02</c:v>
                </c:pt>
                <c:pt idx="3">
                  <c:v>75.02</c:v>
                </c:pt>
                <c:pt idx="4">
                  <c:v>75.02</c:v>
                </c:pt>
                <c:pt idx="5">
                  <c:v>75.02</c:v>
                </c:pt>
                <c:pt idx="6">
                  <c:v>75.02</c:v>
                </c:pt>
                <c:pt idx="7">
                  <c:v>75.02</c:v>
                </c:pt>
                <c:pt idx="8">
                  <c:v>75.02</c:v>
                </c:pt>
                <c:pt idx="9">
                  <c:v>75.02</c:v>
                </c:pt>
                <c:pt idx="10">
                  <c:v>75.02</c:v>
                </c:pt>
                <c:pt idx="11">
                  <c:v>75.02</c:v>
                </c:pt>
                <c:pt idx="12">
                  <c:v>75.02</c:v>
                </c:pt>
                <c:pt idx="13">
                  <c:v>75.02</c:v>
                </c:pt>
                <c:pt idx="14">
                  <c:v>75.02</c:v>
                </c:pt>
                <c:pt idx="15">
                  <c:v>75.02</c:v>
                </c:pt>
                <c:pt idx="16">
                  <c:v>75.02</c:v>
                </c:pt>
                <c:pt idx="17">
                  <c:v>80.06</c:v>
                </c:pt>
                <c:pt idx="18">
                  <c:v>84.91999999999999</c:v>
                </c:pt>
                <c:pt idx="19">
                  <c:v>84.91999999999999</c:v>
                </c:pt>
                <c:pt idx="20">
                  <c:v>84.91999999999999</c:v>
                </c:pt>
                <c:pt idx="21">
                  <c:v>84.91999999999999</c:v>
                </c:pt>
                <c:pt idx="22">
                  <c:v>84.91999999999999</c:v>
                </c:pt>
                <c:pt idx="23">
                  <c:v>84.91999999999999</c:v>
                </c:pt>
              </c:numCache>
            </c:numRef>
          </c:val>
        </c:ser>
        <c:gapWidth val="102"/>
        <c:axId val="40122302"/>
        <c:axId val="25556399"/>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28681000"/>
        <c:axId val="56802409"/>
      </c:barChart>
      <c:catAx>
        <c:axId val="40122302"/>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556399"/>
        <c:crosses val="autoZero"/>
        <c:auto val="1"/>
        <c:lblOffset val="100"/>
        <c:tickLblSkip val="2"/>
        <c:noMultiLvlLbl val="0"/>
      </c:catAx>
      <c:valAx>
        <c:axId val="25556399"/>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122302"/>
        <c:crossesAt val="1"/>
        <c:crossBetween val="between"/>
        <c:dispUnits/>
        <c:majorUnit val="10"/>
      </c:valAx>
      <c:catAx>
        <c:axId val="28681000"/>
        <c:scaling>
          <c:orientation val="minMax"/>
        </c:scaling>
        <c:axPos val="b"/>
        <c:delete val="1"/>
        <c:majorTickMark val="out"/>
        <c:minorTickMark val="none"/>
        <c:tickLblPos val="nextTo"/>
        <c:crossAx val="56802409"/>
        <c:crosses val="autoZero"/>
        <c:auto val="1"/>
        <c:lblOffset val="100"/>
        <c:tickLblSkip val="1"/>
        <c:noMultiLvlLbl val="0"/>
      </c:catAx>
      <c:valAx>
        <c:axId val="56802409"/>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000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681000"/>
        <c:crosses val="max"/>
        <c:crossBetween val="between"/>
        <c:dispUnits/>
        <c:majorUnit val="1"/>
      </c:valAx>
      <c:spPr>
        <a:solidFill>
          <a:srgbClr val="FFFFFF"/>
        </a:solidFill>
        <a:ln w="3175">
          <a:noFill/>
        </a:ln>
      </c:spPr>
    </c:plotArea>
    <c:legend>
      <c:legendPos val="r"/>
      <c:layout>
        <c:manualLayout>
          <c:xMode val="edge"/>
          <c:yMode val="edge"/>
          <c:x val="0.12025"/>
          <c:y val="0.00875"/>
          <c:w val="0.7457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14525"/>
          <c:w val="0.90325"/>
          <c:h val="0.746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Schedules!$C$33:$Z$33</c:f>
              <c:numCache>
                <c:ptCount val="24"/>
                <c:pt idx="0">
                  <c:v>60.08</c:v>
                </c:pt>
                <c:pt idx="1">
                  <c:v>60.08</c:v>
                </c:pt>
                <c:pt idx="2">
                  <c:v>60.08</c:v>
                </c:pt>
                <c:pt idx="3">
                  <c:v>60.08</c:v>
                </c:pt>
                <c:pt idx="4">
                  <c:v>60.08</c:v>
                </c:pt>
                <c:pt idx="5">
                  <c:v>60.08</c:v>
                </c:pt>
                <c:pt idx="6">
                  <c:v>60.08</c:v>
                </c:pt>
                <c:pt idx="7">
                  <c:v>64.94</c:v>
                </c:pt>
                <c:pt idx="8">
                  <c:v>69.98</c:v>
                </c:pt>
                <c:pt idx="9">
                  <c:v>69.98</c:v>
                </c:pt>
                <c:pt idx="10">
                  <c:v>69.98</c:v>
                </c:pt>
                <c:pt idx="11">
                  <c:v>69.98</c:v>
                </c:pt>
                <c:pt idx="12">
                  <c:v>69.98</c:v>
                </c:pt>
                <c:pt idx="13">
                  <c:v>69.98</c:v>
                </c:pt>
                <c:pt idx="14">
                  <c:v>69.98</c:v>
                </c:pt>
                <c:pt idx="15">
                  <c:v>69.98</c:v>
                </c:pt>
                <c:pt idx="16">
                  <c:v>69.98</c:v>
                </c:pt>
                <c:pt idx="17">
                  <c:v>64.94</c:v>
                </c:pt>
                <c:pt idx="18">
                  <c:v>60.08</c:v>
                </c:pt>
                <c:pt idx="19">
                  <c:v>60.08</c:v>
                </c:pt>
                <c:pt idx="20">
                  <c:v>60.08</c:v>
                </c:pt>
                <c:pt idx="21">
                  <c:v>60.08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Schedules!$C$36:$Z$36</c:f>
              <c:numCache>
                <c:ptCount val="24"/>
                <c:pt idx="0">
                  <c:v>84.91999999999999</c:v>
                </c:pt>
                <c:pt idx="1">
                  <c:v>80.06</c:v>
                </c:pt>
                <c:pt idx="2">
                  <c:v>75.02</c:v>
                </c:pt>
                <c:pt idx="3">
                  <c:v>75.02</c:v>
                </c:pt>
                <c:pt idx="4">
                  <c:v>75.02</c:v>
                </c:pt>
                <c:pt idx="5">
                  <c:v>75.02</c:v>
                </c:pt>
                <c:pt idx="6">
                  <c:v>75.02</c:v>
                </c:pt>
                <c:pt idx="7">
                  <c:v>75.02</c:v>
                </c:pt>
                <c:pt idx="8">
                  <c:v>75.02</c:v>
                </c:pt>
                <c:pt idx="9">
                  <c:v>75.02</c:v>
                </c:pt>
                <c:pt idx="10">
                  <c:v>75.02</c:v>
                </c:pt>
                <c:pt idx="11">
                  <c:v>75.02</c:v>
                </c:pt>
                <c:pt idx="12">
                  <c:v>75.02</c:v>
                </c:pt>
                <c:pt idx="13">
                  <c:v>75.02</c:v>
                </c:pt>
                <c:pt idx="14">
                  <c:v>75.02</c:v>
                </c:pt>
                <c:pt idx="15">
                  <c:v>75.02</c:v>
                </c:pt>
                <c:pt idx="16">
                  <c:v>75.02</c:v>
                </c:pt>
                <c:pt idx="17">
                  <c:v>80.06</c:v>
                </c:pt>
                <c:pt idx="18">
                  <c:v>84.91999999999999</c:v>
                </c:pt>
                <c:pt idx="19">
                  <c:v>84.91999999999999</c:v>
                </c:pt>
                <c:pt idx="20">
                  <c:v>84.91999999999999</c:v>
                </c:pt>
                <c:pt idx="21">
                  <c:v>84.91999999999999</c:v>
                </c:pt>
                <c:pt idx="22">
                  <c:v>84.91999999999999</c:v>
                </c:pt>
                <c:pt idx="23">
                  <c:v>84.91999999999999</c:v>
                </c:pt>
              </c:numCache>
            </c:numRef>
          </c:val>
        </c:ser>
        <c:gapWidth val="102"/>
        <c:axId val="41459634"/>
        <c:axId val="3759238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Schedules!$C$22:$Z$22</c:f>
              <c:numCache>
                <c:ptCount val="24"/>
                <c:pt idx="0">
                  <c:v>0</c:v>
                </c:pt>
                <c:pt idx="1">
                  <c:v>0</c:v>
                </c:pt>
                <c:pt idx="2">
                  <c:v>0</c:v>
                </c:pt>
                <c:pt idx="3">
                  <c:v>0</c:v>
                </c:pt>
                <c:pt idx="4">
                  <c:v>0</c:v>
                </c:pt>
                <c:pt idx="5">
                  <c:v>0</c:v>
                </c:pt>
                <c:pt idx="6">
                  <c:v>0</c:v>
                </c:pt>
                <c:pt idx="7">
                  <c:v>0</c:v>
                </c:pt>
                <c:pt idx="8">
                  <c:v>1</c:v>
                </c:pt>
                <c:pt idx="9">
                  <c:v>1</c:v>
                </c:pt>
                <c:pt idx="10">
                  <c:v>1</c:v>
                </c:pt>
                <c:pt idx="11">
                  <c:v>1</c:v>
                </c:pt>
                <c:pt idx="12">
                  <c:v>0.5</c:v>
                </c:pt>
                <c:pt idx="13">
                  <c:v>1</c:v>
                </c:pt>
                <c:pt idx="14">
                  <c:v>1</c:v>
                </c:pt>
                <c:pt idx="15">
                  <c:v>1</c:v>
                </c:pt>
                <c:pt idx="16">
                  <c:v>1</c:v>
                </c:pt>
                <c:pt idx="17">
                  <c:v>0</c:v>
                </c:pt>
                <c:pt idx="18">
                  <c:v>0</c:v>
                </c:pt>
                <c:pt idx="19">
                  <c:v>0</c:v>
                </c:pt>
                <c:pt idx="20">
                  <c:v>0</c:v>
                </c:pt>
                <c:pt idx="21">
                  <c:v>0</c:v>
                </c:pt>
                <c:pt idx="22">
                  <c:v>0</c:v>
                </c:pt>
                <c:pt idx="23">
                  <c:v>0</c:v>
                </c:pt>
              </c:numCache>
            </c:numRef>
          </c:val>
        </c:ser>
        <c:gapWidth val="500"/>
        <c:axId val="2787164"/>
        <c:axId val="25084477"/>
      </c:barChart>
      <c:catAx>
        <c:axId val="41459634"/>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592387"/>
        <c:crosses val="autoZero"/>
        <c:auto val="1"/>
        <c:lblOffset val="100"/>
        <c:tickLblSkip val="2"/>
        <c:noMultiLvlLbl val="0"/>
      </c:catAx>
      <c:valAx>
        <c:axId val="37592387"/>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459634"/>
        <c:crossesAt val="1"/>
        <c:crossBetween val="between"/>
        <c:dispUnits/>
        <c:majorUnit val="10"/>
      </c:valAx>
      <c:catAx>
        <c:axId val="2787164"/>
        <c:scaling>
          <c:orientation val="minMax"/>
        </c:scaling>
        <c:axPos val="b"/>
        <c:delete val="1"/>
        <c:majorTickMark val="out"/>
        <c:minorTickMark val="none"/>
        <c:tickLblPos val="nextTo"/>
        <c:crossAx val="25084477"/>
        <c:crosses val="autoZero"/>
        <c:auto val="1"/>
        <c:lblOffset val="100"/>
        <c:tickLblSkip val="1"/>
        <c:noMultiLvlLbl val="0"/>
      </c:catAx>
      <c:valAx>
        <c:axId val="2508447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37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87164"/>
        <c:crosses val="max"/>
        <c:crossBetween val="between"/>
        <c:dispUnits/>
        <c:majorUnit val="1"/>
      </c:valAx>
      <c:spPr>
        <a:solidFill>
          <a:srgbClr val="FFFFFF"/>
        </a:solidFill>
        <a:ln w="3175">
          <a:noFill/>
        </a:ln>
      </c:spPr>
    </c:plotArea>
    <c:legend>
      <c:legendPos val="r"/>
      <c:layout>
        <c:manualLayout>
          <c:xMode val="edge"/>
          <c:yMode val="edge"/>
          <c:x val="0.11875"/>
          <c:y val="0.00875"/>
          <c:w val="0.7457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15025"/>
          <c:w val="0.89275"/>
          <c:h val="0.744"/>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1"/>
        <c:axId val="24433702"/>
        <c:axId val="18576727"/>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Schedules!$C$31:$Z$31</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400"/>
        <c:axId val="32972816"/>
        <c:axId val="28319889"/>
      </c:barChart>
      <c:catAx>
        <c:axId val="24433702"/>
        <c:scaling>
          <c:orientation val="minMax"/>
        </c:scaling>
        <c:axPos val="b"/>
        <c:title>
          <c:tx>
            <c:rich>
              <a:bodyPr vert="horz" rot="0" anchor="ctr"/>
              <a:lstStyle/>
              <a:p>
                <a:pPr algn="ctr">
                  <a:defRPr/>
                </a:pPr>
                <a:r>
                  <a:rPr lang="en-US" cap="none" sz="1000" b="0" i="0" u="none" baseline="0">
                    <a:solidFill>
                      <a:srgbClr val="000000"/>
                    </a:solidFill>
                  </a:rPr>
                  <a:t>weekend (Office)</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576727"/>
        <c:crosses val="autoZero"/>
        <c:auto val="1"/>
        <c:lblOffset val="100"/>
        <c:tickLblSkip val="2"/>
        <c:noMultiLvlLbl val="0"/>
      </c:catAx>
      <c:valAx>
        <c:axId val="18576727"/>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24433702"/>
        <c:crossesAt val="1"/>
        <c:crossBetween val="between"/>
        <c:dispUnits/>
        <c:majorUnit val="0.2"/>
      </c:valAx>
      <c:catAx>
        <c:axId val="32972816"/>
        <c:scaling>
          <c:orientation val="minMax"/>
        </c:scaling>
        <c:axPos val="b"/>
        <c:delete val="1"/>
        <c:majorTickMark val="out"/>
        <c:minorTickMark val="none"/>
        <c:tickLblPos val="nextTo"/>
        <c:crossAx val="28319889"/>
        <c:crosses val="autoZero"/>
        <c:auto val="1"/>
        <c:lblOffset val="100"/>
        <c:tickLblSkip val="1"/>
        <c:noMultiLvlLbl val="0"/>
      </c:catAx>
      <c:valAx>
        <c:axId val="28319889"/>
        <c:scaling>
          <c:orientation val="minMax"/>
          <c:max val="1"/>
          <c:min val="0"/>
        </c:scaling>
        <c:axPos val="l"/>
        <c:title>
          <c:tx>
            <c:rich>
              <a:bodyPr vert="horz" rot="-5400000" anchor="ctr"/>
              <a:lstStyle/>
              <a:p>
                <a:pPr algn="ctr">
                  <a:defRPr/>
                </a:pPr>
                <a:r>
                  <a:rPr lang="en-US" cap="none" sz="1000" b="1" i="0" u="none" baseline="0">
                    <a:solidFill>
                      <a:srgbClr val="FF0000"/>
                    </a:solidFill>
                  </a:rPr>
                  <a:t>Infilatration</a:t>
                </a:r>
              </a:p>
            </c:rich>
          </c:tx>
          <c:layout>
            <c:manualLayout>
              <c:xMode val="factor"/>
              <c:yMode val="factor"/>
              <c:x val="-0.0052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972816"/>
        <c:crosses val="max"/>
        <c:crossBetween val="between"/>
        <c:dispUnits/>
        <c:majorUnit val="1"/>
      </c:valAx>
      <c:spPr>
        <a:solidFill>
          <a:srgbClr val="FFFFFF"/>
        </a:solidFill>
        <a:ln w="3175">
          <a:noFill/>
        </a:ln>
      </c:spPr>
    </c:plotArea>
    <c:legend>
      <c:legendPos val="r"/>
      <c:layout>
        <c:manualLayout>
          <c:xMode val="edge"/>
          <c:yMode val="edge"/>
          <c:x val="0.29325"/>
          <c:y val="0.00875"/>
          <c:w val="0.39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15025"/>
          <c:w val="0.893"/>
          <c:h val="0.744"/>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1"/>
        <c:axId val="53552410"/>
        <c:axId val="1220964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Schedules!$C$23:$Z$23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gapWidth val="400"/>
        <c:axId val="42777924"/>
        <c:axId val="49456997"/>
      </c:barChart>
      <c:catAx>
        <c:axId val="53552410"/>
        <c:scaling>
          <c:orientation val="minMax"/>
        </c:scaling>
        <c:axPos val="b"/>
        <c:title>
          <c:tx>
            <c:rich>
              <a:bodyPr vert="horz" rot="0" anchor="ctr"/>
              <a:lstStyle/>
              <a:p>
                <a:pPr algn="ctr">
                  <a:defRPr/>
                </a:pPr>
                <a:r>
                  <a:rPr lang="en-US" cap="none" sz="1000" b="0" i="0" u="none" baseline="0">
                    <a:solidFill>
                      <a:srgbClr val="000000"/>
                    </a:solidFill>
                  </a:rPr>
                  <a:t>weekend (Office)</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209643"/>
        <c:crosses val="autoZero"/>
        <c:auto val="1"/>
        <c:lblOffset val="100"/>
        <c:tickLblSkip val="2"/>
        <c:noMultiLvlLbl val="0"/>
      </c:catAx>
      <c:valAx>
        <c:axId val="12209643"/>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53552410"/>
        <c:crossesAt val="1"/>
        <c:crossBetween val="between"/>
        <c:dispUnits/>
        <c:majorUnit val="0.2"/>
      </c:valAx>
      <c:catAx>
        <c:axId val="42777924"/>
        <c:scaling>
          <c:orientation val="minMax"/>
        </c:scaling>
        <c:axPos val="b"/>
        <c:delete val="1"/>
        <c:majorTickMark val="out"/>
        <c:minorTickMark val="none"/>
        <c:tickLblPos val="nextTo"/>
        <c:crossAx val="49456997"/>
        <c:crosses val="autoZero"/>
        <c:auto val="1"/>
        <c:lblOffset val="100"/>
        <c:tickLblSkip val="1"/>
        <c:noMultiLvlLbl val="0"/>
      </c:catAx>
      <c:valAx>
        <c:axId val="4945699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777924"/>
        <c:crosses val="max"/>
        <c:crossBetween val="between"/>
        <c:dispUnits/>
        <c:majorUnit val="1"/>
      </c:valAx>
      <c:spPr>
        <a:solidFill>
          <a:srgbClr val="FFFFFF"/>
        </a:solidFill>
        <a:ln w="3175">
          <a:noFill/>
        </a:ln>
      </c:spPr>
    </c:plotArea>
    <c:legend>
      <c:legendPos val="r"/>
      <c:layout>
        <c:manualLayout>
          <c:xMode val="edge"/>
          <c:yMode val="edge"/>
          <c:x val="0.29275"/>
          <c:y val="0.00875"/>
          <c:w val="0.3942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15025"/>
          <c:w val="0.92675"/>
          <c:h val="0.744"/>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Schedules!$C$40:$Z$40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gapWidth val="101"/>
        <c:axId val="42459790"/>
        <c:axId val="46593791"/>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Schedules!$C$23:$Z$23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gapWidth val="400"/>
        <c:axId val="16690936"/>
        <c:axId val="16000697"/>
      </c:barChart>
      <c:catAx>
        <c:axId val="42459790"/>
        <c:scaling>
          <c:orientation val="minMax"/>
        </c:scaling>
        <c:axPos val="b"/>
        <c:title>
          <c:tx>
            <c:rich>
              <a:bodyPr vert="horz" rot="0" anchor="ctr"/>
              <a:lstStyle/>
              <a:p>
                <a:pPr algn="ctr">
                  <a:defRPr/>
                </a:pPr>
                <a:r>
                  <a:rPr lang="en-US" cap="none" sz="1000" b="0" i="0" u="none" baseline="0">
                    <a:solidFill>
                      <a:srgbClr val="000000"/>
                    </a:solidFill>
                  </a:rPr>
                  <a:t>weekend (Office)</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593791"/>
        <c:crosses val="autoZero"/>
        <c:auto val="1"/>
        <c:lblOffset val="100"/>
        <c:tickLblSkip val="2"/>
        <c:noMultiLvlLbl val="0"/>
      </c:catAx>
      <c:valAx>
        <c:axId val="46593791"/>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10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42459790"/>
        <c:crossesAt val="1"/>
        <c:crossBetween val="between"/>
        <c:dispUnits/>
        <c:majorUnit val="0.2"/>
      </c:valAx>
      <c:catAx>
        <c:axId val="16690936"/>
        <c:scaling>
          <c:orientation val="minMax"/>
        </c:scaling>
        <c:axPos val="b"/>
        <c:delete val="1"/>
        <c:majorTickMark val="out"/>
        <c:minorTickMark val="none"/>
        <c:tickLblPos val="nextTo"/>
        <c:crossAx val="16000697"/>
        <c:crosses val="autoZero"/>
        <c:auto val="1"/>
        <c:lblOffset val="100"/>
        <c:tickLblSkip val="1"/>
        <c:noMultiLvlLbl val="0"/>
      </c:catAx>
      <c:valAx>
        <c:axId val="1600069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690936"/>
        <c:crosses val="max"/>
        <c:crossBetween val="between"/>
        <c:dispUnits/>
        <c:majorUnit val="1"/>
      </c:valAx>
      <c:spPr>
        <a:solidFill>
          <a:srgbClr val="FFFFFF"/>
        </a:solidFill>
        <a:ln w="3175">
          <a:noFill/>
        </a:ln>
      </c:spPr>
    </c:plotArea>
    <c:legend>
      <c:legendPos val="r"/>
      <c:layout>
        <c:manualLayout>
          <c:xMode val="edge"/>
          <c:yMode val="edge"/>
          <c:x val="0.295"/>
          <c:y val="0.00875"/>
          <c:w val="0.39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146"/>
          <c:w val="0.92675"/>
          <c:h val="0.7452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Schedules!$C$26:$Z$26</c:f>
              <c:numCache>
                <c:ptCount val="24"/>
                <c:pt idx="0">
                  <c:v>0.18</c:v>
                </c:pt>
                <c:pt idx="1">
                  <c:v>0.18</c:v>
                </c:pt>
                <c:pt idx="2">
                  <c:v>0.18</c:v>
                </c:pt>
                <c:pt idx="3">
                  <c:v>0.18</c:v>
                </c:pt>
                <c:pt idx="4">
                  <c:v>0.18</c:v>
                </c:pt>
                <c:pt idx="5">
                  <c:v>0.18</c:v>
                </c:pt>
                <c:pt idx="6">
                  <c:v>0.18</c:v>
                </c:pt>
                <c:pt idx="7">
                  <c:v>0.18</c:v>
                </c:pt>
                <c:pt idx="8">
                  <c:v>0.18</c:v>
                </c:pt>
                <c:pt idx="9">
                  <c:v>0.18</c:v>
                </c:pt>
                <c:pt idx="10">
                  <c:v>0.18</c:v>
                </c:pt>
                <c:pt idx="11">
                  <c:v>0.18</c:v>
                </c:pt>
                <c:pt idx="12">
                  <c:v>0.18</c:v>
                </c:pt>
                <c:pt idx="13">
                  <c:v>0.18</c:v>
                </c:pt>
                <c:pt idx="14">
                  <c:v>0.18</c:v>
                </c:pt>
                <c:pt idx="15">
                  <c:v>0.18</c:v>
                </c:pt>
                <c:pt idx="16">
                  <c:v>0.18</c:v>
                </c:pt>
                <c:pt idx="17">
                  <c:v>0.18</c:v>
                </c:pt>
                <c:pt idx="18">
                  <c:v>0.18</c:v>
                </c:pt>
                <c:pt idx="19">
                  <c:v>0.18</c:v>
                </c:pt>
                <c:pt idx="20">
                  <c:v>0.18</c:v>
                </c:pt>
                <c:pt idx="21">
                  <c:v>0.18</c:v>
                </c:pt>
                <c:pt idx="22">
                  <c:v>0.18</c:v>
                </c:pt>
                <c:pt idx="23">
                  <c:v>0.18</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Schedules!$C$29:$Z$29</c:f>
              <c:numCache>
                <c:ptCount val="24"/>
                <c:pt idx="0">
                  <c:v>0.33</c:v>
                </c:pt>
                <c:pt idx="1">
                  <c:v>0.33</c:v>
                </c:pt>
                <c:pt idx="2">
                  <c:v>0.33</c:v>
                </c:pt>
                <c:pt idx="3">
                  <c:v>0.33</c:v>
                </c:pt>
                <c:pt idx="4">
                  <c:v>0.33</c:v>
                </c:pt>
                <c:pt idx="5">
                  <c:v>0.33</c:v>
                </c:pt>
                <c:pt idx="6">
                  <c:v>0.33</c:v>
                </c:pt>
                <c:pt idx="7">
                  <c:v>0.33</c:v>
                </c:pt>
                <c:pt idx="8">
                  <c:v>0.33</c:v>
                </c:pt>
                <c:pt idx="9">
                  <c:v>0.33</c:v>
                </c:pt>
                <c:pt idx="10">
                  <c:v>0.33</c:v>
                </c:pt>
                <c:pt idx="11">
                  <c:v>0.33</c:v>
                </c:pt>
                <c:pt idx="12">
                  <c:v>0.33</c:v>
                </c:pt>
                <c:pt idx="13">
                  <c:v>0.33</c:v>
                </c:pt>
                <c:pt idx="14">
                  <c:v>0.33</c:v>
                </c:pt>
                <c:pt idx="15">
                  <c:v>0.33</c:v>
                </c:pt>
                <c:pt idx="16">
                  <c:v>0.33</c:v>
                </c:pt>
                <c:pt idx="17">
                  <c:v>0.33</c:v>
                </c:pt>
                <c:pt idx="18">
                  <c:v>0.33</c:v>
                </c:pt>
                <c:pt idx="19">
                  <c:v>0.33</c:v>
                </c:pt>
                <c:pt idx="20">
                  <c:v>0.33</c:v>
                </c:pt>
                <c:pt idx="21">
                  <c:v>0.33</c:v>
                </c:pt>
                <c:pt idx="22">
                  <c:v>0.33</c:v>
                </c:pt>
                <c:pt idx="23">
                  <c:v>0.33</c:v>
                </c:pt>
              </c:numCache>
            </c:numRef>
          </c:val>
        </c:ser>
        <c:gapWidth val="102"/>
        <c:axId val="9788546"/>
        <c:axId val="20988051"/>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Schedules!$C$23:$Z$23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gapWidth val="500"/>
        <c:axId val="54674732"/>
        <c:axId val="22310541"/>
      </c:barChart>
      <c:catAx>
        <c:axId val="9788546"/>
        <c:scaling>
          <c:orientation val="minMax"/>
        </c:scaling>
        <c:axPos val="b"/>
        <c:title>
          <c:tx>
            <c:rich>
              <a:bodyPr vert="horz" rot="0" anchor="ctr"/>
              <a:lstStyle/>
              <a:p>
                <a:pPr algn="ctr">
                  <a:defRPr/>
                </a:pPr>
                <a:r>
                  <a:rPr lang="en-US" cap="none" sz="1000" b="0" i="0" u="none" baseline="0">
                    <a:solidFill>
                      <a:srgbClr val="000000"/>
                    </a:solidFill>
                  </a:rPr>
                  <a:t>weekend (Office)</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988051"/>
        <c:crosses val="autoZero"/>
        <c:auto val="1"/>
        <c:lblOffset val="100"/>
        <c:tickLblSkip val="2"/>
        <c:noMultiLvlLbl val="0"/>
      </c:catAx>
      <c:valAx>
        <c:axId val="20988051"/>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788546"/>
        <c:crossesAt val="1"/>
        <c:crossBetween val="between"/>
        <c:dispUnits/>
        <c:majorUnit val="0.2"/>
      </c:valAx>
      <c:catAx>
        <c:axId val="54674732"/>
        <c:scaling>
          <c:orientation val="minMax"/>
        </c:scaling>
        <c:axPos val="b"/>
        <c:delete val="1"/>
        <c:majorTickMark val="out"/>
        <c:minorTickMark val="none"/>
        <c:tickLblPos val="nextTo"/>
        <c:crossAx val="22310541"/>
        <c:crosses val="autoZero"/>
        <c:auto val="1"/>
        <c:lblOffset val="100"/>
        <c:tickLblSkip val="1"/>
        <c:noMultiLvlLbl val="0"/>
      </c:catAx>
      <c:valAx>
        <c:axId val="22310541"/>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674732"/>
        <c:crosses val="max"/>
        <c:crossBetween val="between"/>
        <c:dispUnits/>
        <c:majorUnit val="1"/>
      </c:valAx>
      <c:spPr>
        <a:solidFill>
          <a:srgbClr val="FFFFFF"/>
        </a:solidFill>
        <a:ln w="3175">
          <a:noFill/>
        </a:ln>
      </c:spPr>
    </c:plotArea>
    <c:legend>
      <c:legendPos val="r"/>
      <c:layout>
        <c:manualLayout>
          <c:xMode val="edge"/>
          <c:yMode val="edge"/>
          <c:x val="0.28125"/>
          <c:y val="0.00875"/>
          <c:w val="0.4287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14525"/>
          <c:w val="0.86775"/>
          <c:h val="0.746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Schedules!$C$34:$Z$34</c:f>
              <c:numCache>
                <c:ptCount val="24"/>
                <c:pt idx="0">
                  <c:v>60.08</c:v>
                </c:pt>
                <c:pt idx="1">
                  <c:v>60.08</c:v>
                </c:pt>
                <c:pt idx="2">
                  <c:v>60.08</c:v>
                </c:pt>
                <c:pt idx="3">
                  <c:v>60.08</c:v>
                </c:pt>
                <c:pt idx="4">
                  <c:v>60.08</c:v>
                </c:pt>
                <c:pt idx="5">
                  <c:v>60.08</c:v>
                </c:pt>
                <c:pt idx="6">
                  <c:v>60.08</c:v>
                </c:pt>
                <c:pt idx="7">
                  <c:v>60.08</c:v>
                </c:pt>
                <c:pt idx="8">
                  <c:v>60.08</c:v>
                </c:pt>
                <c:pt idx="9">
                  <c:v>60.08</c:v>
                </c:pt>
                <c:pt idx="10">
                  <c:v>60.08</c:v>
                </c:pt>
                <c:pt idx="11">
                  <c:v>60.08</c:v>
                </c:pt>
                <c:pt idx="12">
                  <c:v>60.08</c:v>
                </c:pt>
                <c:pt idx="13">
                  <c:v>60.08</c:v>
                </c:pt>
                <c:pt idx="14">
                  <c:v>60.08</c:v>
                </c:pt>
                <c:pt idx="15">
                  <c:v>60.08</c:v>
                </c:pt>
                <c:pt idx="16">
                  <c:v>60.08</c:v>
                </c:pt>
                <c:pt idx="17">
                  <c:v>60.08</c:v>
                </c:pt>
                <c:pt idx="18">
                  <c:v>60.08</c:v>
                </c:pt>
                <c:pt idx="19">
                  <c:v>60.08</c:v>
                </c:pt>
                <c:pt idx="20">
                  <c:v>60.08</c:v>
                </c:pt>
                <c:pt idx="21">
                  <c:v>60.08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Schedules!$C$37:$Z$37</c:f>
              <c:numCache>
                <c:ptCount val="24"/>
                <c:pt idx="0">
                  <c:v>84.91999999999999</c:v>
                </c:pt>
                <c:pt idx="1">
                  <c:v>80.06</c:v>
                </c:pt>
                <c:pt idx="2">
                  <c:v>75.02</c:v>
                </c:pt>
                <c:pt idx="3">
                  <c:v>75.02</c:v>
                </c:pt>
                <c:pt idx="4">
                  <c:v>75.02</c:v>
                </c:pt>
                <c:pt idx="5">
                  <c:v>75.02</c:v>
                </c:pt>
                <c:pt idx="6">
                  <c:v>75.02</c:v>
                </c:pt>
                <c:pt idx="7">
                  <c:v>75.02</c:v>
                </c:pt>
                <c:pt idx="8">
                  <c:v>75.02</c:v>
                </c:pt>
                <c:pt idx="9">
                  <c:v>75.02</c:v>
                </c:pt>
                <c:pt idx="10">
                  <c:v>75.02</c:v>
                </c:pt>
                <c:pt idx="11">
                  <c:v>75.02</c:v>
                </c:pt>
                <c:pt idx="12">
                  <c:v>75.02</c:v>
                </c:pt>
                <c:pt idx="13">
                  <c:v>75.02</c:v>
                </c:pt>
                <c:pt idx="14">
                  <c:v>75.02</c:v>
                </c:pt>
                <c:pt idx="15">
                  <c:v>75.02</c:v>
                </c:pt>
                <c:pt idx="16">
                  <c:v>75.02</c:v>
                </c:pt>
                <c:pt idx="17">
                  <c:v>80.06</c:v>
                </c:pt>
                <c:pt idx="18">
                  <c:v>84.91999999999999</c:v>
                </c:pt>
                <c:pt idx="19">
                  <c:v>84.91999999999999</c:v>
                </c:pt>
                <c:pt idx="20">
                  <c:v>84.91999999999999</c:v>
                </c:pt>
                <c:pt idx="21">
                  <c:v>84.91999999999999</c:v>
                </c:pt>
                <c:pt idx="22">
                  <c:v>84.91999999999999</c:v>
                </c:pt>
                <c:pt idx="23">
                  <c:v>84.91999999999999</c:v>
                </c:pt>
              </c:numCache>
            </c:numRef>
          </c:val>
        </c:ser>
        <c:gapWidth val="102"/>
        <c:axId val="66577142"/>
        <c:axId val="62323367"/>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24039392"/>
        <c:axId val="15027937"/>
      </c:barChart>
      <c:catAx>
        <c:axId val="66577142"/>
        <c:scaling>
          <c:orientation val="minMax"/>
        </c:scaling>
        <c:axPos val="b"/>
        <c:title>
          <c:tx>
            <c:rich>
              <a:bodyPr vert="horz" rot="0" anchor="ctr"/>
              <a:lstStyle/>
              <a:p>
                <a:pPr algn="ctr">
                  <a:defRPr/>
                </a:pPr>
                <a:r>
                  <a:rPr lang="en-US" cap="none" sz="1000" b="0" i="0" u="none" baseline="0">
                    <a:solidFill>
                      <a:srgbClr val="000000"/>
                    </a:solidFill>
                  </a:rPr>
                  <a:t>weekend (Office)</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323367"/>
        <c:crosses val="autoZero"/>
        <c:auto val="1"/>
        <c:lblOffset val="100"/>
        <c:tickLblSkip val="2"/>
        <c:noMultiLvlLbl val="0"/>
      </c:catAx>
      <c:valAx>
        <c:axId val="62323367"/>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577142"/>
        <c:crossesAt val="1"/>
        <c:crossBetween val="between"/>
        <c:dispUnits/>
        <c:majorUnit val="10"/>
      </c:valAx>
      <c:catAx>
        <c:axId val="24039392"/>
        <c:scaling>
          <c:orientation val="minMax"/>
        </c:scaling>
        <c:axPos val="b"/>
        <c:delete val="1"/>
        <c:majorTickMark val="out"/>
        <c:minorTickMark val="none"/>
        <c:tickLblPos val="nextTo"/>
        <c:crossAx val="15027937"/>
        <c:crosses val="autoZero"/>
        <c:auto val="1"/>
        <c:lblOffset val="100"/>
        <c:tickLblSkip val="1"/>
        <c:noMultiLvlLbl val="0"/>
      </c:catAx>
      <c:valAx>
        <c:axId val="15027937"/>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000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039392"/>
        <c:crosses val="max"/>
        <c:crossBetween val="between"/>
        <c:dispUnits/>
        <c:majorUnit val="1"/>
      </c:valAx>
      <c:spPr>
        <a:solidFill>
          <a:srgbClr val="FFFFFF"/>
        </a:solidFill>
        <a:ln w="3175">
          <a:noFill/>
        </a:ln>
      </c:spPr>
    </c:plotArea>
    <c:legend>
      <c:legendPos val="r"/>
      <c:layout>
        <c:manualLayout>
          <c:xMode val="edge"/>
          <c:yMode val="edge"/>
          <c:x val="0.12025"/>
          <c:y val="0.00875"/>
          <c:w val="0.7457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14525"/>
          <c:w val="0.90325"/>
          <c:h val="0.746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Schedules!$C$34:$Z$34</c:f>
              <c:numCache>
                <c:ptCount val="24"/>
                <c:pt idx="0">
                  <c:v>60.08</c:v>
                </c:pt>
                <c:pt idx="1">
                  <c:v>60.08</c:v>
                </c:pt>
                <c:pt idx="2">
                  <c:v>60.08</c:v>
                </c:pt>
                <c:pt idx="3">
                  <c:v>60.08</c:v>
                </c:pt>
                <c:pt idx="4">
                  <c:v>60.08</c:v>
                </c:pt>
                <c:pt idx="5">
                  <c:v>60.08</c:v>
                </c:pt>
                <c:pt idx="6">
                  <c:v>60.08</c:v>
                </c:pt>
                <c:pt idx="7">
                  <c:v>60.08</c:v>
                </c:pt>
                <c:pt idx="8">
                  <c:v>60.08</c:v>
                </c:pt>
                <c:pt idx="9">
                  <c:v>60.08</c:v>
                </c:pt>
                <c:pt idx="10">
                  <c:v>60.08</c:v>
                </c:pt>
                <c:pt idx="11">
                  <c:v>60.08</c:v>
                </c:pt>
                <c:pt idx="12">
                  <c:v>60.08</c:v>
                </c:pt>
                <c:pt idx="13">
                  <c:v>60.08</c:v>
                </c:pt>
                <c:pt idx="14">
                  <c:v>60.08</c:v>
                </c:pt>
                <c:pt idx="15">
                  <c:v>60.08</c:v>
                </c:pt>
                <c:pt idx="16">
                  <c:v>60.08</c:v>
                </c:pt>
                <c:pt idx="17">
                  <c:v>60.08</c:v>
                </c:pt>
                <c:pt idx="18">
                  <c:v>60.08</c:v>
                </c:pt>
                <c:pt idx="19">
                  <c:v>60.08</c:v>
                </c:pt>
                <c:pt idx="20">
                  <c:v>60.08</c:v>
                </c:pt>
                <c:pt idx="21">
                  <c:v>60.08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Schedules!$C$37:$Z$37</c:f>
              <c:numCache>
                <c:ptCount val="24"/>
                <c:pt idx="0">
                  <c:v>84.91999999999999</c:v>
                </c:pt>
                <c:pt idx="1">
                  <c:v>80.06</c:v>
                </c:pt>
                <c:pt idx="2">
                  <c:v>75.02</c:v>
                </c:pt>
                <c:pt idx="3">
                  <c:v>75.02</c:v>
                </c:pt>
                <c:pt idx="4">
                  <c:v>75.02</c:v>
                </c:pt>
                <c:pt idx="5">
                  <c:v>75.02</c:v>
                </c:pt>
                <c:pt idx="6">
                  <c:v>75.02</c:v>
                </c:pt>
                <c:pt idx="7">
                  <c:v>75.02</c:v>
                </c:pt>
                <c:pt idx="8">
                  <c:v>75.02</c:v>
                </c:pt>
                <c:pt idx="9">
                  <c:v>75.02</c:v>
                </c:pt>
                <c:pt idx="10">
                  <c:v>75.02</c:v>
                </c:pt>
                <c:pt idx="11">
                  <c:v>75.02</c:v>
                </c:pt>
                <c:pt idx="12">
                  <c:v>75.02</c:v>
                </c:pt>
                <c:pt idx="13">
                  <c:v>75.02</c:v>
                </c:pt>
                <c:pt idx="14">
                  <c:v>75.02</c:v>
                </c:pt>
                <c:pt idx="15">
                  <c:v>75.02</c:v>
                </c:pt>
                <c:pt idx="16">
                  <c:v>75.02</c:v>
                </c:pt>
                <c:pt idx="17">
                  <c:v>80.06</c:v>
                </c:pt>
                <c:pt idx="18">
                  <c:v>84.91999999999999</c:v>
                </c:pt>
                <c:pt idx="19">
                  <c:v>84.91999999999999</c:v>
                </c:pt>
                <c:pt idx="20">
                  <c:v>84.91999999999999</c:v>
                </c:pt>
                <c:pt idx="21">
                  <c:v>84.91999999999999</c:v>
                </c:pt>
                <c:pt idx="22">
                  <c:v>84.91999999999999</c:v>
                </c:pt>
                <c:pt idx="23">
                  <c:v>84.91999999999999</c:v>
                </c:pt>
              </c:numCache>
            </c:numRef>
          </c:val>
        </c:ser>
        <c:gapWidth val="102"/>
        <c:axId val="1033706"/>
        <c:axId val="9303355"/>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Schedules!$C$23:$Z$23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gapWidth val="500"/>
        <c:axId val="16621332"/>
        <c:axId val="15374261"/>
      </c:barChart>
      <c:catAx>
        <c:axId val="1033706"/>
        <c:scaling>
          <c:orientation val="minMax"/>
        </c:scaling>
        <c:axPos val="b"/>
        <c:title>
          <c:tx>
            <c:rich>
              <a:bodyPr vert="horz" rot="0" anchor="ctr"/>
              <a:lstStyle/>
              <a:p>
                <a:pPr algn="ctr">
                  <a:defRPr/>
                </a:pPr>
                <a:r>
                  <a:rPr lang="en-US" cap="none" sz="1000" b="0" i="0" u="none" baseline="0">
                    <a:solidFill>
                      <a:srgbClr val="000000"/>
                    </a:solidFill>
                  </a:rPr>
                  <a:t>weekend (Office)</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303355"/>
        <c:crosses val="autoZero"/>
        <c:auto val="1"/>
        <c:lblOffset val="100"/>
        <c:tickLblSkip val="2"/>
        <c:noMultiLvlLbl val="0"/>
      </c:catAx>
      <c:valAx>
        <c:axId val="9303355"/>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3706"/>
        <c:crossesAt val="1"/>
        <c:crossBetween val="between"/>
        <c:dispUnits/>
        <c:majorUnit val="10"/>
      </c:valAx>
      <c:catAx>
        <c:axId val="16621332"/>
        <c:scaling>
          <c:orientation val="minMax"/>
        </c:scaling>
        <c:axPos val="b"/>
        <c:delete val="1"/>
        <c:majorTickMark val="out"/>
        <c:minorTickMark val="none"/>
        <c:tickLblPos val="nextTo"/>
        <c:crossAx val="15374261"/>
        <c:crosses val="autoZero"/>
        <c:auto val="1"/>
        <c:lblOffset val="100"/>
        <c:tickLblSkip val="1"/>
        <c:noMultiLvlLbl val="0"/>
      </c:catAx>
      <c:valAx>
        <c:axId val="15374261"/>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37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621332"/>
        <c:crosses val="max"/>
        <c:crossBetween val="between"/>
        <c:dispUnits/>
        <c:majorUnit val="1"/>
      </c:valAx>
      <c:spPr>
        <a:solidFill>
          <a:srgbClr val="FFFFFF"/>
        </a:solidFill>
        <a:ln w="3175">
          <a:noFill/>
        </a:ln>
      </c:spPr>
    </c:plotArea>
    <c:legend>
      <c:legendPos val="r"/>
      <c:layout>
        <c:manualLayout>
          <c:xMode val="edge"/>
          <c:yMode val="edge"/>
          <c:x val="0.11875"/>
          <c:y val="0.00875"/>
          <c:w val="0.7457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15025"/>
          <c:w val="0.893"/>
          <c:h val="0.744"/>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1"/>
        <c:axId val="1962666"/>
        <c:axId val="17663995"/>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Schedules!$C$4:$Z$4</c:f>
              <c:numCache>
                <c:ptCount val="24"/>
                <c:pt idx="0">
                  <c:v>1</c:v>
                </c:pt>
                <c:pt idx="1">
                  <c:v>1</c:v>
                </c:pt>
                <c:pt idx="2">
                  <c:v>1</c:v>
                </c:pt>
                <c:pt idx="3">
                  <c:v>1</c:v>
                </c:pt>
                <c:pt idx="4">
                  <c:v>1</c:v>
                </c:pt>
                <c:pt idx="5">
                  <c:v>1</c:v>
                </c:pt>
                <c:pt idx="6">
                  <c:v>1</c:v>
                </c:pt>
                <c:pt idx="7">
                  <c:v>0.8524590163934426</c:v>
                </c:pt>
                <c:pt idx="8">
                  <c:v>0.39344262295081966</c:v>
                </c:pt>
                <c:pt idx="9">
                  <c:v>0.2459016393442623</c:v>
                </c:pt>
                <c:pt idx="10">
                  <c:v>0.2459016393442623</c:v>
                </c:pt>
                <c:pt idx="11">
                  <c:v>0.2459016393442623</c:v>
                </c:pt>
                <c:pt idx="12">
                  <c:v>0.2459016393442623</c:v>
                </c:pt>
                <c:pt idx="13">
                  <c:v>0.2459016393442623</c:v>
                </c:pt>
                <c:pt idx="14">
                  <c:v>0.2459016393442623</c:v>
                </c:pt>
                <c:pt idx="15">
                  <c:v>0.2459016393442623</c:v>
                </c:pt>
                <c:pt idx="16">
                  <c:v>0.29508196721311475</c:v>
                </c:pt>
                <c:pt idx="17">
                  <c:v>0.5245901639344263</c:v>
                </c:pt>
                <c:pt idx="18">
                  <c:v>0.8688524590163934</c:v>
                </c:pt>
                <c:pt idx="19">
                  <c:v>0.8688524590163934</c:v>
                </c:pt>
                <c:pt idx="20">
                  <c:v>0.8688524590163934</c:v>
                </c:pt>
                <c:pt idx="21">
                  <c:v>1</c:v>
                </c:pt>
                <c:pt idx="22">
                  <c:v>1</c:v>
                </c:pt>
                <c:pt idx="23">
                  <c:v>1</c:v>
                </c:pt>
              </c:numCache>
            </c:numRef>
          </c:val>
        </c:ser>
        <c:gapWidth val="400"/>
        <c:axId val="24758228"/>
        <c:axId val="21497461"/>
      </c:barChart>
      <c:catAx>
        <c:axId val="1962666"/>
        <c:scaling>
          <c:orientation val="minMax"/>
        </c:scaling>
        <c:axPos val="b"/>
        <c:title>
          <c:tx>
            <c:rich>
              <a:bodyPr vert="horz" rot="0" anchor="ctr"/>
              <a:lstStyle/>
              <a:p>
                <a:pPr algn="ctr">
                  <a:defRPr/>
                </a:pPr>
                <a:r>
                  <a:rPr lang="en-US" cap="none" sz="1000" b="0" i="0" u="none" baseline="0">
                    <a:solidFill>
                      <a:srgbClr val="000000"/>
                    </a:solidFill>
                  </a:rPr>
                  <a:t>allday (Apartment)</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663995"/>
        <c:crosses val="autoZero"/>
        <c:auto val="1"/>
        <c:lblOffset val="100"/>
        <c:tickLblSkip val="2"/>
        <c:noMultiLvlLbl val="0"/>
      </c:catAx>
      <c:valAx>
        <c:axId val="17663995"/>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1962666"/>
        <c:crossesAt val="1"/>
        <c:crossBetween val="between"/>
        <c:dispUnits/>
        <c:majorUnit val="0.2"/>
      </c:valAx>
      <c:catAx>
        <c:axId val="24758228"/>
        <c:scaling>
          <c:orientation val="minMax"/>
        </c:scaling>
        <c:axPos val="b"/>
        <c:delete val="1"/>
        <c:majorTickMark val="out"/>
        <c:minorTickMark val="none"/>
        <c:tickLblPos val="nextTo"/>
        <c:crossAx val="21497461"/>
        <c:crosses val="autoZero"/>
        <c:auto val="1"/>
        <c:lblOffset val="100"/>
        <c:tickLblSkip val="1"/>
        <c:noMultiLvlLbl val="0"/>
      </c:catAx>
      <c:valAx>
        <c:axId val="21497461"/>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758228"/>
        <c:crosses val="max"/>
        <c:crossBetween val="between"/>
        <c:dispUnits/>
        <c:majorUnit val="1"/>
      </c:valAx>
      <c:spPr>
        <a:solidFill>
          <a:srgbClr val="FFFFFF"/>
        </a:solidFill>
        <a:ln w="3175">
          <a:noFill/>
        </a:ln>
      </c:spPr>
    </c:plotArea>
    <c:legend>
      <c:legendPos val="r"/>
      <c:layout>
        <c:manualLayout>
          <c:xMode val="edge"/>
          <c:yMode val="edge"/>
          <c:x val="0.29275"/>
          <c:y val="0.00875"/>
          <c:w val="0.3942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15025"/>
          <c:w val="0.92675"/>
          <c:h val="0.744"/>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Schedules!$C$16:$Z$16</c:f>
              <c:numCache>
                <c:ptCount val="24"/>
                <c:pt idx="0">
                  <c:v>0.07843137797923877</c:v>
                </c:pt>
                <c:pt idx="1">
                  <c:v>0.039215688989619385</c:v>
                </c:pt>
                <c:pt idx="2">
                  <c:v>0.009806235335649937</c:v>
                </c:pt>
                <c:pt idx="3">
                  <c:v>0.009806235335649937</c:v>
                </c:pt>
                <c:pt idx="4">
                  <c:v>0.039215688989619385</c:v>
                </c:pt>
                <c:pt idx="5">
                  <c:v>0.2745098103391004</c:v>
                </c:pt>
                <c:pt idx="6">
                  <c:v>0.9411764728096886</c:v>
                </c:pt>
                <c:pt idx="7">
                  <c:v>1</c:v>
                </c:pt>
                <c:pt idx="8">
                  <c:v>0.9607843235986159</c:v>
                </c:pt>
                <c:pt idx="9">
                  <c:v>0.8431372566297578</c:v>
                </c:pt>
                <c:pt idx="10">
                  <c:v>0.7647058912387543</c:v>
                </c:pt>
                <c:pt idx="11">
                  <c:v>0.6078431352802768</c:v>
                </c:pt>
                <c:pt idx="12">
                  <c:v>0.5294117698892733</c:v>
                </c:pt>
                <c:pt idx="13">
                  <c:v>0.470588242698962</c:v>
                </c:pt>
                <c:pt idx="14">
                  <c:v>0.4117647029204152</c:v>
                </c:pt>
                <c:pt idx="15">
                  <c:v>0.470588242698962</c:v>
                </c:pt>
                <c:pt idx="16">
                  <c:v>0.5490196080899654</c:v>
                </c:pt>
                <c:pt idx="17">
                  <c:v>0.725490202249135</c:v>
                </c:pt>
                <c:pt idx="18">
                  <c:v>0.862745107418685</c:v>
                </c:pt>
                <c:pt idx="19">
                  <c:v>0.8235294184290658</c:v>
                </c:pt>
                <c:pt idx="20">
                  <c:v>0.745098040449827</c:v>
                </c:pt>
                <c:pt idx="21">
                  <c:v>0.6078431352802768</c:v>
                </c:pt>
                <c:pt idx="22">
                  <c:v>0.5294117698892733</c:v>
                </c:pt>
                <c:pt idx="23">
                  <c:v>0.2941176485397924</c:v>
                </c:pt>
              </c:numCache>
            </c:numRef>
          </c:val>
        </c:ser>
        <c:gapWidth val="101"/>
        <c:axId val="59259422"/>
        <c:axId val="63572751"/>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Schedules!$C$4:$Z$4</c:f>
              <c:numCache>
                <c:ptCount val="24"/>
                <c:pt idx="0">
                  <c:v>1</c:v>
                </c:pt>
                <c:pt idx="1">
                  <c:v>1</c:v>
                </c:pt>
                <c:pt idx="2">
                  <c:v>1</c:v>
                </c:pt>
                <c:pt idx="3">
                  <c:v>1</c:v>
                </c:pt>
                <c:pt idx="4">
                  <c:v>1</c:v>
                </c:pt>
                <c:pt idx="5">
                  <c:v>1</c:v>
                </c:pt>
                <c:pt idx="6">
                  <c:v>1</c:v>
                </c:pt>
                <c:pt idx="7">
                  <c:v>0.8524590163934426</c:v>
                </c:pt>
                <c:pt idx="8">
                  <c:v>0.39344262295081966</c:v>
                </c:pt>
                <c:pt idx="9">
                  <c:v>0.2459016393442623</c:v>
                </c:pt>
                <c:pt idx="10">
                  <c:v>0.2459016393442623</c:v>
                </c:pt>
                <c:pt idx="11">
                  <c:v>0.2459016393442623</c:v>
                </c:pt>
                <c:pt idx="12">
                  <c:v>0.2459016393442623</c:v>
                </c:pt>
                <c:pt idx="13">
                  <c:v>0.2459016393442623</c:v>
                </c:pt>
                <c:pt idx="14">
                  <c:v>0.2459016393442623</c:v>
                </c:pt>
                <c:pt idx="15">
                  <c:v>0.2459016393442623</c:v>
                </c:pt>
                <c:pt idx="16">
                  <c:v>0.29508196721311475</c:v>
                </c:pt>
                <c:pt idx="17">
                  <c:v>0.5245901639344263</c:v>
                </c:pt>
                <c:pt idx="18">
                  <c:v>0.8688524590163934</c:v>
                </c:pt>
                <c:pt idx="19">
                  <c:v>0.8688524590163934</c:v>
                </c:pt>
                <c:pt idx="20">
                  <c:v>0.8688524590163934</c:v>
                </c:pt>
                <c:pt idx="21">
                  <c:v>1</c:v>
                </c:pt>
                <c:pt idx="22">
                  <c:v>1</c:v>
                </c:pt>
                <c:pt idx="23">
                  <c:v>1</c:v>
                </c:pt>
              </c:numCache>
            </c:numRef>
          </c:val>
        </c:ser>
        <c:gapWidth val="400"/>
        <c:axId val="35283848"/>
        <c:axId val="49119177"/>
      </c:barChart>
      <c:catAx>
        <c:axId val="59259422"/>
        <c:scaling>
          <c:orientation val="minMax"/>
        </c:scaling>
        <c:axPos val="b"/>
        <c:title>
          <c:tx>
            <c:rich>
              <a:bodyPr vert="horz" rot="0" anchor="ctr"/>
              <a:lstStyle/>
              <a:p>
                <a:pPr algn="ctr">
                  <a:defRPr/>
                </a:pPr>
                <a:r>
                  <a:rPr lang="en-US" cap="none" sz="1000" b="0" i="0" u="none" baseline="0">
                    <a:solidFill>
                      <a:srgbClr val="000000"/>
                    </a:solidFill>
                  </a:rPr>
                  <a:t>allday (Apartment)</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572751"/>
        <c:crosses val="autoZero"/>
        <c:auto val="1"/>
        <c:lblOffset val="100"/>
        <c:tickLblSkip val="2"/>
        <c:noMultiLvlLbl val="0"/>
      </c:catAx>
      <c:valAx>
        <c:axId val="63572751"/>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10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59259422"/>
        <c:crossesAt val="1"/>
        <c:crossBetween val="between"/>
        <c:dispUnits/>
        <c:majorUnit val="0.2"/>
      </c:valAx>
      <c:catAx>
        <c:axId val="35283848"/>
        <c:scaling>
          <c:orientation val="minMax"/>
        </c:scaling>
        <c:axPos val="b"/>
        <c:delete val="1"/>
        <c:majorTickMark val="out"/>
        <c:minorTickMark val="none"/>
        <c:tickLblPos val="nextTo"/>
        <c:crossAx val="49119177"/>
        <c:crosses val="autoZero"/>
        <c:auto val="1"/>
        <c:lblOffset val="100"/>
        <c:tickLblSkip val="1"/>
        <c:noMultiLvlLbl val="0"/>
      </c:catAx>
      <c:valAx>
        <c:axId val="4911917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283848"/>
        <c:crosses val="max"/>
        <c:crossBetween val="between"/>
        <c:dispUnits/>
        <c:majorUnit val="1"/>
      </c:valAx>
      <c:spPr>
        <a:solidFill>
          <a:srgbClr val="FFFFFF"/>
        </a:solidFill>
        <a:ln w="3175">
          <a:noFill/>
        </a:ln>
      </c:spPr>
    </c:plotArea>
    <c:legend>
      <c:legendPos val="r"/>
      <c:layout>
        <c:manualLayout>
          <c:xMode val="edge"/>
          <c:yMode val="edge"/>
          <c:x val="0.295"/>
          <c:y val="0.00875"/>
          <c:w val="0.39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146"/>
          <c:w val="0.941"/>
          <c:h val="0.7452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Schedules!$C$6:$Z$6</c:f>
              <c:numCache>
                <c:ptCount val="24"/>
                <c:pt idx="0">
                  <c:v>0.06666666666666668</c:v>
                </c:pt>
                <c:pt idx="1">
                  <c:v>0.06666666666666668</c:v>
                </c:pt>
                <c:pt idx="2">
                  <c:v>0.06666666666666668</c:v>
                </c:pt>
                <c:pt idx="3">
                  <c:v>0.06666666666666668</c:v>
                </c:pt>
                <c:pt idx="4">
                  <c:v>0.1867239276814591</c:v>
                </c:pt>
                <c:pt idx="5">
                  <c:v>0.3936338882945384</c:v>
                </c:pt>
                <c:pt idx="6">
                  <c:v>0.4395545203445828</c:v>
                </c:pt>
                <c:pt idx="7">
                  <c:v>0.39272172120044774</c:v>
                </c:pt>
                <c:pt idx="8">
                  <c:v>0.17240332845990095</c:v>
                </c:pt>
                <c:pt idx="9">
                  <c:v>0.11901273411177518</c:v>
                </c:pt>
                <c:pt idx="10">
                  <c:v>0.11901273411177518</c:v>
                </c:pt>
                <c:pt idx="11">
                  <c:v>0.11901273411177518</c:v>
                </c:pt>
                <c:pt idx="12">
                  <c:v>0.11901273411177518</c:v>
                </c:pt>
                <c:pt idx="13">
                  <c:v>0.11901273411177518</c:v>
                </c:pt>
                <c:pt idx="14">
                  <c:v>0.11901273411177518</c:v>
                </c:pt>
                <c:pt idx="15">
                  <c:v>0.20590317194355534</c:v>
                </c:pt>
                <c:pt idx="16">
                  <c:v>0.43857506937922935</c:v>
                </c:pt>
                <c:pt idx="17">
                  <c:v>0.6164431351785558</c:v>
                </c:pt>
                <c:pt idx="18">
                  <c:v>0.8290240134567741</c:v>
                </c:pt>
                <c:pt idx="19">
                  <c:v>0.9858390982915387</c:v>
                </c:pt>
                <c:pt idx="20">
                  <c:v>1</c:v>
                </c:pt>
                <c:pt idx="21">
                  <c:v>0.6917782363113565</c:v>
                </c:pt>
                <c:pt idx="22">
                  <c:v>0.38356929897381925</c:v>
                </c:pt>
                <c:pt idx="23">
                  <c:v>0.16002863050739624</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Schedules!$C$8:$Z$8</c:f>
              <c:numCache>
                <c:ptCount val="24"/>
                <c:pt idx="0">
                  <c:v>0.45398773006135</c:v>
                </c:pt>
                <c:pt idx="1">
                  <c:v>0.4110429447852761</c:v>
                </c:pt>
                <c:pt idx="2">
                  <c:v>0.392638036809816</c:v>
                </c:pt>
                <c:pt idx="3">
                  <c:v>0.3803680981595092</c:v>
                </c:pt>
                <c:pt idx="4">
                  <c:v>0.3803680981595092</c:v>
                </c:pt>
                <c:pt idx="5">
                  <c:v>0.4294478527607362</c:v>
                </c:pt>
                <c:pt idx="6">
                  <c:v>0.539877300613497</c:v>
                </c:pt>
                <c:pt idx="7">
                  <c:v>0.6503067484662577</c:v>
                </c:pt>
                <c:pt idx="8">
                  <c:v>0.6625766871165645</c:v>
                </c:pt>
                <c:pt idx="9">
                  <c:v>0.6748466257668712</c:v>
                </c:pt>
                <c:pt idx="10">
                  <c:v>0.6871165644171779</c:v>
                </c:pt>
                <c:pt idx="11">
                  <c:v>0.6993865030674847</c:v>
                </c:pt>
                <c:pt idx="12">
                  <c:v>0.6871165644171779</c:v>
                </c:pt>
                <c:pt idx="13">
                  <c:v>0.6625766871165645</c:v>
                </c:pt>
                <c:pt idx="14">
                  <c:v>0.6503067484662577</c:v>
                </c:pt>
                <c:pt idx="15">
                  <c:v>0.6809815950920246</c:v>
                </c:pt>
                <c:pt idx="16">
                  <c:v>0.8036809815950922</c:v>
                </c:pt>
                <c:pt idx="17">
                  <c:v>1</c:v>
                </c:pt>
                <c:pt idx="18">
                  <c:v>1</c:v>
                </c:pt>
                <c:pt idx="19">
                  <c:v>0.9263803680981596</c:v>
                </c:pt>
                <c:pt idx="20">
                  <c:v>0.8895705521472393</c:v>
                </c:pt>
                <c:pt idx="21">
                  <c:v>0.8466257668711658</c:v>
                </c:pt>
                <c:pt idx="22">
                  <c:v>0.7116564417177915</c:v>
                </c:pt>
                <c:pt idx="23">
                  <c:v>0.5766871165644173</c:v>
                </c:pt>
              </c:numCache>
            </c:numRef>
          </c:val>
        </c:ser>
        <c:gapWidth val="102"/>
        <c:axId val="39419410"/>
        <c:axId val="19230371"/>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Schedules!$C$4:$Z$4</c:f>
              <c:numCache>
                <c:ptCount val="24"/>
                <c:pt idx="0">
                  <c:v>1</c:v>
                </c:pt>
                <c:pt idx="1">
                  <c:v>1</c:v>
                </c:pt>
                <c:pt idx="2">
                  <c:v>1</c:v>
                </c:pt>
                <c:pt idx="3">
                  <c:v>1</c:v>
                </c:pt>
                <c:pt idx="4">
                  <c:v>1</c:v>
                </c:pt>
                <c:pt idx="5">
                  <c:v>1</c:v>
                </c:pt>
                <c:pt idx="6">
                  <c:v>1</c:v>
                </c:pt>
                <c:pt idx="7">
                  <c:v>0.8524590163934426</c:v>
                </c:pt>
                <c:pt idx="8">
                  <c:v>0.39344262295081966</c:v>
                </c:pt>
                <c:pt idx="9">
                  <c:v>0.2459016393442623</c:v>
                </c:pt>
                <c:pt idx="10">
                  <c:v>0.2459016393442623</c:v>
                </c:pt>
                <c:pt idx="11">
                  <c:v>0.2459016393442623</c:v>
                </c:pt>
                <c:pt idx="12">
                  <c:v>0.2459016393442623</c:v>
                </c:pt>
                <c:pt idx="13">
                  <c:v>0.2459016393442623</c:v>
                </c:pt>
                <c:pt idx="14">
                  <c:v>0.2459016393442623</c:v>
                </c:pt>
                <c:pt idx="15">
                  <c:v>0.2459016393442623</c:v>
                </c:pt>
                <c:pt idx="16">
                  <c:v>0.29508196721311475</c:v>
                </c:pt>
                <c:pt idx="17">
                  <c:v>0.5245901639344263</c:v>
                </c:pt>
                <c:pt idx="18">
                  <c:v>0.8688524590163934</c:v>
                </c:pt>
                <c:pt idx="19">
                  <c:v>0.8688524590163934</c:v>
                </c:pt>
                <c:pt idx="20">
                  <c:v>0.8688524590163934</c:v>
                </c:pt>
                <c:pt idx="21">
                  <c:v>1</c:v>
                </c:pt>
                <c:pt idx="22">
                  <c:v>1</c:v>
                </c:pt>
                <c:pt idx="23">
                  <c:v>1</c:v>
                </c:pt>
              </c:numCache>
            </c:numRef>
          </c:val>
        </c:ser>
        <c:gapWidth val="500"/>
        <c:axId val="38855612"/>
        <c:axId val="14156189"/>
      </c:barChart>
      <c:catAx>
        <c:axId val="39419410"/>
        <c:scaling>
          <c:orientation val="minMax"/>
        </c:scaling>
        <c:axPos val="b"/>
        <c:title>
          <c:tx>
            <c:rich>
              <a:bodyPr vert="horz" rot="0" anchor="ctr"/>
              <a:lstStyle/>
              <a:p>
                <a:pPr algn="ctr">
                  <a:defRPr/>
                </a:pPr>
                <a:r>
                  <a:rPr lang="en-US" cap="none" sz="1000" b="0" i="0" u="none" baseline="0">
                    <a:solidFill>
                      <a:srgbClr val="000000"/>
                    </a:solidFill>
                  </a:rPr>
                  <a:t>allday (Apartment)</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230371"/>
        <c:crosses val="autoZero"/>
        <c:auto val="1"/>
        <c:lblOffset val="100"/>
        <c:tickLblSkip val="2"/>
        <c:noMultiLvlLbl val="0"/>
      </c:catAx>
      <c:valAx>
        <c:axId val="19230371"/>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1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419410"/>
        <c:crossesAt val="1"/>
        <c:crossBetween val="between"/>
        <c:dispUnits/>
        <c:majorUnit val="0.2"/>
      </c:valAx>
      <c:catAx>
        <c:axId val="38855612"/>
        <c:scaling>
          <c:orientation val="minMax"/>
        </c:scaling>
        <c:axPos val="b"/>
        <c:delete val="1"/>
        <c:majorTickMark val="out"/>
        <c:minorTickMark val="none"/>
        <c:tickLblPos val="nextTo"/>
        <c:crossAx val="14156189"/>
        <c:crosses val="autoZero"/>
        <c:auto val="1"/>
        <c:lblOffset val="100"/>
        <c:tickLblSkip val="1"/>
        <c:noMultiLvlLbl val="0"/>
      </c:catAx>
      <c:valAx>
        <c:axId val="14156189"/>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855612"/>
        <c:crosses val="max"/>
        <c:crossBetween val="between"/>
        <c:dispUnits/>
        <c:majorUnit val="1"/>
      </c:valAx>
      <c:spPr>
        <a:solidFill>
          <a:srgbClr val="FFFFFF"/>
        </a:solidFill>
        <a:ln w="3175">
          <a:noFill/>
        </a:ln>
      </c:spPr>
    </c:plotArea>
    <c:legend>
      <c:legendPos val="r"/>
      <c:layout>
        <c:manualLayout>
          <c:xMode val="edge"/>
          <c:yMode val="edge"/>
          <c:x val="0.28125"/>
          <c:y val="0.00875"/>
          <c:w val="0.4287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14525"/>
          <c:w val="0.86775"/>
          <c:h val="0.746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Schedules!$C$14:$Z$14</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Schedules!$C$12:$Z$12</c:f>
              <c:numCache>
                <c:ptCount val="24"/>
                <c:pt idx="0">
                  <c:v>75</c:v>
                </c:pt>
                <c:pt idx="1">
                  <c:v>75</c:v>
                </c:pt>
                <c:pt idx="2">
                  <c:v>75</c:v>
                </c:pt>
                <c:pt idx="3">
                  <c:v>75</c:v>
                </c:pt>
                <c:pt idx="4">
                  <c:v>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2"/>
        <c:axId val="60296838"/>
        <c:axId val="5800631"/>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52205680"/>
        <c:axId val="89073"/>
      </c:barChart>
      <c:catAx>
        <c:axId val="60296838"/>
        <c:scaling>
          <c:orientation val="minMax"/>
        </c:scaling>
        <c:axPos val="b"/>
        <c:title>
          <c:tx>
            <c:rich>
              <a:bodyPr vert="horz" rot="0" anchor="ctr"/>
              <a:lstStyle/>
              <a:p>
                <a:pPr algn="ctr">
                  <a:defRPr/>
                </a:pPr>
                <a:r>
                  <a:rPr lang="en-US" cap="none" sz="1000" b="0" i="0" u="none" baseline="0">
                    <a:solidFill>
                      <a:srgbClr val="000000"/>
                    </a:solidFill>
                  </a:rPr>
                  <a:t>allday (Apartment)</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00631"/>
        <c:crosses val="autoZero"/>
        <c:auto val="1"/>
        <c:lblOffset val="100"/>
        <c:tickLblSkip val="2"/>
        <c:noMultiLvlLbl val="0"/>
      </c:catAx>
      <c:valAx>
        <c:axId val="5800631"/>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96838"/>
        <c:crossesAt val="1"/>
        <c:crossBetween val="between"/>
        <c:dispUnits/>
        <c:majorUnit val="10"/>
      </c:valAx>
      <c:catAx>
        <c:axId val="52205680"/>
        <c:scaling>
          <c:orientation val="minMax"/>
        </c:scaling>
        <c:axPos val="b"/>
        <c:delete val="1"/>
        <c:majorTickMark val="out"/>
        <c:minorTickMark val="none"/>
        <c:tickLblPos val="nextTo"/>
        <c:crossAx val="89073"/>
        <c:crosses val="autoZero"/>
        <c:auto val="1"/>
        <c:lblOffset val="100"/>
        <c:tickLblSkip val="1"/>
        <c:noMultiLvlLbl val="0"/>
      </c:catAx>
      <c:valAx>
        <c:axId val="89073"/>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000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205680"/>
        <c:crosses val="max"/>
        <c:crossBetween val="between"/>
        <c:dispUnits/>
        <c:majorUnit val="1"/>
      </c:valAx>
      <c:spPr>
        <a:solidFill>
          <a:srgbClr val="FFFFFF"/>
        </a:solidFill>
        <a:ln w="3175">
          <a:noFill/>
        </a:ln>
      </c:spPr>
    </c:plotArea>
    <c:legend>
      <c:legendPos val="r"/>
      <c:layout>
        <c:manualLayout>
          <c:xMode val="edge"/>
          <c:yMode val="edge"/>
          <c:x val="0.12025"/>
          <c:y val="0.00875"/>
          <c:w val="0.7457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14525"/>
          <c:w val="0.90325"/>
          <c:h val="0.746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Schedules!$C$14:$Z$14</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Schedules!$C$12:$Z$12</c:f>
              <c:numCache>
                <c:ptCount val="24"/>
                <c:pt idx="0">
                  <c:v>75</c:v>
                </c:pt>
                <c:pt idx="1">
                  <c:v>75</c:v>
                </c:pt>
                <c:pt idx="2">
                  <c:v>75</c:v>
                </c:pt>
                <c:pt idx="3">
                  <c:v>75</c:v>
                </c:pt>
                <c:pt idx="4">
                  <c:v>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2"/>
        <c:axId val="801658"/>
        <c:axId val="721492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Schedules!$C$4:$Z$4</c:f>
              <c:numCache>
                <c:ptCount val="24"/>
                <c:pt idx="0">
                  <c:v>1</c:v>
                </c:pt>
                <c:pt idx="1">
                  <c:v>1</c:v>
                </c:pt>
                <c:pt idx="2">
                  <c:v>1</c:v>
                </c:pt>
                <c:pt idx="3">
                  <c:v>1</c:v>
                </c:pt>
                <c:pt idx="4">
                  <c:v>1</c:v>
                </c:pt>
                <c:pt idx="5">
                  <c:v>1</c:v>
                </c:pt>
                <c:pt idx="6">
                  <c:v>1</c:v>
                </c:pt>
                <c:pt idx="7">
                  <c:v>0.8524590163934426</c:v>
                </c:pt>
                <c:pt idx="8">
                  <c:v>0.39344262295081966</c:v>
                </c:pt>
                <c:pt idx="9">
                  <c:v>0.2459016393442623</c:v>
                </c:pt>
                <c:pt idx="10">
                  <c:v>0.2459016393442623</c:v>
                </c:pt>
                <c:pt idx="11">
                  <c:v>0.2459016393442623</c:v>
                </c:pt>
                <c:pt idx="12">
                  <c:v>0.2459016393442623</c:v>
                </c:pt>
                <c:pt idx="13">
                  <c:v>0.2459016393442623</c:v>
                </c:pt>
                <c:pt idx="14">
                  <c:v>0.2459016393442623</c:v>
                </c:pt>
                <c:pt idx="15">
                  <c:v>0.2459016393442623</c:v>
                </c:pt>
                <c:pt idx="16">
                  <c:v>0.29508196721311475</c:v>
                </c:pt>
                <c:pt idx="17">
                  <c:v>0.5245901639344263</c:v>
                </c:pt>
                <c:pt idx="18">
                  <c:v>0.8688524590163934</c:v>
                </c:pt>
                <c:pt idx="19">
                  <c:v>0.8688524590163934</c:v>
                </c:pt>
                <c:pt idx="20">
                  <c:v>0.8688524590163934</c:v>
                </c:pt>
                <c:pt idx="21">
                  <c:v>1</c:v>
                </c:pt>
                <c:pt idx="22">
                  <c:v>1</c:v>
                </c:pt>
                <c:pt idx="23">
                  <c:v>1</c:v>
                </c:pt>
              </c:numCache>
            </c:numRef>
          </c:val>
        </c:ser>
        <c:gapWidth val="500"/>
        <c:axId val="64934308"/>
        <c:axId val="47537861"/>
      </c:barChart>
      <c:catAx>
        <c:axId val="801658"/>
        <c:scaling>
          <c:orientation val="minMax"/>
        </c:scaling>
        <c:axPos val="b"/>
        <c:title>
          <c:tx>
            <c:rich>
              <a:bodyPr vert="horz" rot="0" anchor="ctr"/>
              <a:lstStyle/>
              <a:p>
                <a:pPr algn="ctr">
                  <a:defRPr/>
                </a:pPr>
                <a:r>
                  <a:rPr lang="en-US" cap="none" sz="1000" b="0" i="0" u="none" baseline="0">
                    <a:solidFill>
                      <a:srgbClr val="000000"/>
                    </a:solidFill>
                  </a:rPr>
                  <a:t>allday (Apartment)</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214923"/>
        <c:crosses val="autoZero"/>
        <c:auto val="1"/>
        <c:lblOffset val="100"/>
        <c:tickLblSkip val="2"/>
        <c:noMultiLvlLbl val="0"/>
      </c:catAx>
      <c:valAx>
        <c:axId val="7214923"/>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01658"/>
        <c:crossesAt val="1"/>
        <c:crossBetween val="between"/>
        <c:dispUnits/>
        <c:majorUnit val="10"/>
      </c:valAx>
      <c:catAx>
        <c:axId val="64934308"/>
        <c:scaling>
          <c:orientation val="minMax"/>
        </c:scaling>
        <c:axPos val="b"/>
        <c:delete val="1"/>
        <c:majorTickMark val="out"/>
        <c:minorTickMark val="none"/>
        <c:tickLblPos val="nextTo"/>
        <c:crossAx val="47537861"/>
        <c:crosses val="autoZero"/>
        <c:auto val="1"/>
        <c:lblOffset val="100"/>
        <c:tickLblSkip val="1"/>
        <c:noMultiLvlLbl val="0"/>
      </c:catAx>
      <c:valAx>
        <c:axId val="47537861"/>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37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934308"/>
        <c:crosses val="max"/>
        <c:crossBetween val="between"/>
        <c:dispUnits/>
        <c:majorUnit val="1"/>
      </c:valAx>
      <c:spPr>
        <a:solidFill>
          <a:srgbClr val="FFFFFF"/>
        </a:solidFill>
        <a:ln w="3175">
          <a:noFill/>
        </a:ln>
      </c:spPr>
    </c:plotArea>
    <c:legend>
      <c:legendPos val="r"/>
      <c:layout>
        <c:manualLayout>
          <c:xMode val="edge"/>
          <c:yMode val="edge"/>
          <c:x val="0.11875"/>
          <c:y val="0.00875"/>
          <c:w val="0.7457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15025"/>
          <c:w val="0.89275"/>
          <c:h val="0.744"/>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1"/>
        <c:axId val="25187566"/>
        <c:axId val="25361503"/>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Schedules!$C$31:$Z$31</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400"/>
        <c:axId val="26926936"/>
        <c:axId val="41015833"/>
      </c:barChart>
      <c:catAx>
        <c:axId val="25187566"/>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361503"/>
        <c:crosses val="autoZero"/>
        <c:auto val="1"/>
        <c:lblOffset val="100"/>
        <c:tickLblSkip val="2"/>
        <c:noMultiLvlLbl val="0"/>
      </c:catAx>
      <c:valAx>
        <c:axId val="25361503"/>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25187566"/>
        <c:crossesAt val="1"/>
        <c:crossBetween val="between"/>
        <c:dispUnits/>
        <c:majorUnit val="0.2"/>
      </c:valAx>
      <c:catAx>
        <c:axId val="26926936"/>
        <c:scaling>
          <c:orientation val="minMax"/>
        </c:scaling>
        <c:axPos val="b"/>
        <c:delete val="1"/>
        <c:majorTickMark val="out"/>
        <c:minorTickMark val="none"/>
        <c:tickLblPos val="nextTo"/>
        <c:crossAx val="41015833"/>
        <c:crosses val="autoZero"/>
        <c:auto val="1"/>
        <c:lblOffset val="100"/>
        <c:tickLblSkip val="1"/>
        <c:noMultiLvlLbl val="0"/>
      </c:catAx>
      <c:valAx>
        <c:axId val="41015833"/>
        <c:scaling>
          <c:orientation val="minMax"/>
          <c:max val="1"/>
          <c:min val="0"/>
        </c:scaling>
        <c:axPos val="l"/>
        <c:title>
          <c:tx>
            <c:rich>
              <a:bodyPr vert="horz" rot="-5400000" anchor="ctr"/>
              <a:lstStyle/>
              <a:p>
                <a:pPr algn="ctr">
                  <a:defRPr/>
                </a:pPr>
                <a:r>
                  <a:rPr lang="en-US" cap="none" sz="1000" b="1" i="0" u="none" baseline="0">
                    <a:solidFill>
                      <a:srgbClr val="FF0000"/>
                    </a:solidFill>
                  </a:rPr>
                  <a:t>Infilatration</a:t>
                </a:r>
              </a:p>
            </c:rich>
          </c:tx>
          <c:layout>
            <c:manualLayout>
              <c:xMode val="factor"/>
              <c:yMode val="factor"/>
              <c:x val="-0.0052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926936"/>
        <c:crosses val="max"/>
        <c:crossBetween val="between"/>
        <c:dispUnits/>
        <c:majorUnit val="1"/>
      </c:valAx>
      <c:spPr>
        <a:solidFill>
          <a:srgbClr val="FFFFFF"/>
        </a:solidFill>
        <a:ln w="3175">
          <a:noFill/>
        </a:ln>
      </c:spPr>
    </c:plotArea>
    <c:legend>
      <c:legendPos val="r"/>
      <c:layout>
        <c:manualLayout>
          <c:xMode val="edge"/>
          <c:yMode val="edge"/>
          <c:x val="0.29325"/>
          <c:y val="0.00875"/>
          <c:w val="0.39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15025"/>
          <c:w val="0.893"/>
          <c:h val="0.744"/>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Schedules!$C$18:$Z$18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1"/>
        <c:axId val="33598178"/>
        <c:axId val="3394814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Schedules!$C$22:$Z$22</c:f>
              <c:numCache>
                <c:ptCount val="24"/>
                <c:pt idx="0">
                  <c:v>0</c:v>
                </c:pt>
                <c:pt idx="1">
                  <c:v>0</c:v>
                </c:pt>
                <c:pt idx="2">
                  <c:v>0</c:v>
                </c:pt>
                <c:pt idx="3">
                  <c:v>0</c:v>
                </c:pt>
                <c:pt idx="4">
                  <c:v>0</c:v>
                </c:pt>
                <c:pt idx="5">
                  <c:v>0</c:v>
                </c:pt>
                <c:pt idx="6">
                  <c:v>0</c:v>
                </c:pt>
                <c:pt idx="7">
                  <c:v>0</c:v>
                </c:pt>
                <c:pt idx="8">
                  <c:v>1</c:v>
                </c:pt>
                <c:pt idx="9">
                  <c:v>1</c:v>
                </c:pt>
                <c:pt idx="10">
                  <c:v>1</c:v>
                </c:pt>
                <c:pt idx="11">
                  <c:v>1</c:v>
                </c:pt>
                <c:pt idx="12">
                  <c:v>0.5</c:v>
                </c:pt>
                <c:pt idx="13">
                  <c:v>1</c:v>
                </c:pt>
                <c:pt idx="14">
                  <c:v>1</c:v>
                </c:pt>
                <c:pt idx="15">
                  <c:v>1</c:v>
                </c:pt>
                <c:pt idx="16">
                  <c:v>1</c:v>
                </c:pt>
                <c:pt idx="17">
                  <c:v>0</c:v>
                </c:pt>
                <c:pt idx="18">
                  <c:v>0</c:v>
                </c:pt>
                <c:pt idx="19">
                  <c:v>0</c:v>
                </c:pt>
                <c:pt idx="20">
                  <c:v>0</c:v>
                </c:pt>
                <c:pt idx="21">
                  <c:v>0</c:v>
                </c:pt>
                <c:pt idx="22">
                  <c:v>0</c:v>
                </c:pt>
                <c:pt idx="23">
                  <c:v>0</c:v>
                </c:pt>
              </c:numCache>
            </c:numRef>
          </c:val>
        </c:ser>
        <c:gapWidth val="400"/>
        <c:axId val="37097868"/>
        <c:axId val="65445357"/>
      </c:barChart>
      <c:catAx>
        <c:axId val="33598178"/>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948147"/>
        <c:crosses val="autoZero"/>
        <c:auto val="1"/>
        <c:lblOffset val="100"/>
        <c:tickLblSkip val="2"/>
        <c:noMultiLvlLbl val="0"/>
      </c:catAx>
      <c:valAx>
        <c:axId val="33948147"/>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33598178"/>
        <c:crossesAt val="1"/>
        <c:crossBetween val="between"/>
        <c:dispUnits/>
        <c:majorUnit val="0.2"/>
      </c:valAx>
      <c:catAx>
        <c:axId val="37097868"/>
        <c:scaling>
          <c:orientation val="minMax"/>
        </c:scaling>
        <c:axPos val="b"/>
        <c:delete val="1"/>
        <c:majorTickMark val="out"/>
        <c:minorTickMark val="none"/>
        <c:tickLblPos val="nextTo"/>
        <c:crossAx val="65445357"/>
        <c:crosses val="autoZero"/>
        <c:auto val="1"/>
        <c:lblOffset val="100"/>
        <c:tickLblSkip val="1"/>
        <c:noMultiLvlLbl val="0"/>
      </c:catAx>
      <c:valAx>
        <c:axId val="6544535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097868"/>
        <c:crosses val="max"/>
        <c:crossBetween val="between"/>
        <c:dispUnits/>
        <c:majorUnit val="1"/>
      </c:valAx>
      <c:spPr>
        <a:solidFill>
          <a:srgbClr val="FFFFFF"/>
        </a:solidFill>
        <a:ln w="3175">
          <a:noFill/>
        </a:ln>
      </c:spPr>
    </c:plotArea>
    <c:legend>
      <c:legendPos val="r"/>
      <c:layout>
        <c:manualLayout>
          <c:xMode val="edge"/>
          <c:yMode val="edge"/>
          <c:x val="0.29275"/>
          <c:y val="0.00875"/>
          <c:w val="0.3942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15025"/>
          <c:w val="0.92675"/>
          <c:h val="0.744"/>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Schedules!$C$39:$Z$39</c:f>
              <c:numCache>
                <c:ptCount val="24"/>
                <c:pt idx="0">
                  <c:v>0.05</c:v>
                </c:pt>
                <c:pt idx="1">
                  <c:v>0.05</c:v>
                </c:pt>
                <c:pt idx="2">
                  <c:v>0.05</c:v>
                </c:pt>
                <c:pt idx="3">
                  <c:v>0.05</c:v>
                </c:pt>
                <c:pt idx="4">
                  <c:v>0.05</c:v>
                </c:pt>
                <c:pt idx="5">
                  <c:v>0.05</c:v>
                </c:pt>
                <c:pt idx="6">
                  <c:v>0.05</c:v>
                </c:pt>
                <c:pt idx="7">
                  <c:v>0.05</c:v>
                </c:pt>
                <c:pt idx="8">
                  <c:v>0.101</c:v>
                </c:pt>
                <c:pt idx="9">
                  <c:v>0.3985</c:v>
                </c:pt>
                <c:pt idx="10">
                  <c:v>0.5005</c:v>
                </c:pt>
                <c:pt idx="11">
                  <c:v>0.696</c:v>
                </c:pt>
                <c:pt idx="12">
                  <c:v>0.9</c:v>
                </c:pt>
                <c:pt idx="13">
                  <c:v>0.798</c:v>
                </c:pt>
                <c:pt idx="14">
                  <c:v>0.696</c:v>
                </c:pt>
                <c:pt idx="15">
                  <c:v>0.798</c:v>
                </c:pt>
                <c:pt idx="16">
                  <c:v>0.2965</c:v>
                </c:pt>
                <c:pt idx="17">
                  <c:v>0.05</c:v>
                </c:pt>
                <c:pt idx="18">
                  <c:v>0.05</c:v>
                </c:pt>
                <c:pt idx="19">
                  <c:v>0.05</c:v>
                </c:pt>
                <c:pt idx="20">
                  <c:v>0.05</c:v>
                </c:pt>
                <c:pt idx="21">
                  <c:v>0.05</c:v>
                </c:pt>
                <c:pt idx="22">
                  <c:v>0.05</c:v>
                </c:pt>
                <c:pt idx="23">
                  <c:v>0.05</c:v>
                </c:pt>
              </c:numCache>
            </c:numRef>
          </c:val>
        </c:ser>
        <c:gapWidth val="101"/>
        <c:axId val="52137302"/>
        <c:axId val="66582535"/>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Schedules!$C$22:$Z$22</c:f>
              <c:numCache>
                <c:ptCount val="24"/>
                <c:pt idx="0">
                  <c:v>0</c:v>
                </c:pt>
                <c:pt idx="1">
                  <c:v>0</c:v>
                </c:pt>
                <c:pt idx="2">
                  <c:v>0</c:v>
                </c:pt>
                <c:pt idx="3">
                  <c:v>0</c:v>
                </c:pt>
                <c:pt idx="4">
                  <c:v>0</c:v>
                </c:pt>
                <c:pt idx="5">
                  <c:v>0</c:v>
                </c:pt>
                <c:pt idx="6">
                  <c:v>0</c:v>
                </c:pt>
                <c:pt idx="7">
                  <c:v>0</c:v>
                </c:pt>
                <c:pt idx="8">
                  <c:v>1</c:v>
                </c:pt>
                <c:pt idx="9">
                  <c:v>1</c:v>
                </c:pt>
                <c:pt idx="10">
                  <c:v>1</c:v>
                </c:pt>
                <c:pt idx="11">
                  <c:v>1</c:v>
                </c:pt>
                <c:pt idx="12">
                  <c:v>0.5</c:v>
                </c:pt>
                <c:pt idx="13">
                  <c:v>1</c:v>
                </c:pt>
                <c:pt idx="14">
                  <c:v>1</c:v>
                </c:pt>
                <c:pt idx="15">
                  <c:v>1</c:v>
                </c:pt>
                <c:pt idx="16">
                  <c:v>1</c:v>
                </c:pt>
                <c:pt idx="17">
                  <c:v>0</c:v>
                </c:pt>
                <c:pt idx="18">
                  <c:v>0</c:v>
                </c:pt>
                <c:pt idx="19">
                  <c:v>0</c:v>
                </c:pt>
                <c:pt idx="20">
                  <c:v>0</c:v>
                </c:pt>
                <c:pt idx="21">
                  <c:v>0</c:v>
                </c:pt>
                <c:pt idx="22">
                  <c:v>0</c:v>
                </c:pt>
                <c:pt idx="23">
                  <c:v>0</c:v>
                </c:pt>
              </c:numCache>
            </c:numRef>
          </c:val>
        </c:ser>
        <c:gapWidth val="400"/>
        <c:axId val="62371904"/>
        <c:axId val="24476225"/>
      </c:barChart>
      <c:catAx>
        <c:axId val="52137302"/>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582535"/>
        <c:crosses val="autoZero"/>
        <c:auto val="1"/>
        <c:lblOffset val="100"/>
        <c:tickLblSkip val="2"/>
        <c:noMultiLvlLbl val="0"/>
      </c:catAx>
      <c:valAx>
        <c:axId val="66582535"/>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10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52137302"/>
        <c:crossesAt val="1"/>
        <c:crossBetween val="between"/>
        <c:dispUnits/>
        <c:majorUnit val="0.2"/>
      </c:valAx>
      <c:catAx>
        <c:axId val="62371904"/>
        <c:scaling>
          <c:orientation val="minMax"/>
        </c:scaling>
        <c:axPos val="b"/>
        <c:delete val="1"/>
        <c:majorTickMark val="out"/>
        <c:minorTickMark val="none"/>
        <c:tickLblPos val="nextTo"/>
        <c:crossAx val="24476225"/>
        <c:crosses val="autoZero"/>
        <c:auto val="1"/>
        <c:lblOffset val="100"/>
        <c:tickLblSkip val="1"/>
        <c:noMultiLvlLbl val="0"/>
      </c:catAx>
      <c:valAx>
        <c:axId val="24476225"/>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371904"/>
        <c:crosses val="max"/>
        <c:crossBetween val="between"/>
        <c:dispUnits/>
        <c:majorUnit val="1"/>
      </c:valAx>
      <c:spPr>
        <a:solidFill>
          <a:srgbClr val="FFFFFF"/>
        </a:solidFill>
        <a:ln w="3175">
          <a:noFill/>
        </a:ln>
      </c:spPr>
    </c:plotArea>
    <c:legend>
      <c:legendPos val="r"/>
      <c:layout>
        <c:manualLayout>
          <c:xMode val="edge"/>
          <c:yMode val="edge"/>
          <c:x val="0.295"/>
          <c:y val="0.00875"/>
          <c:w val="0.39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1666875</xdr:colOff>
      <xdr:row>20</xdr:row>
      <xdr:rowOff>590550</xdr:rowOff>
    </xdr:from>
    <xdr:to>
      <xdr:col>5</xdr:col>
      <xdr:colOff>533400</xdr:colOff>
      <xdr:row>20</xdr:row>
      <xdr:rowOff>1876425</xdr:rowOff>
    </xdr:to>
    <xdr:pic>
      <xdr:nvPicPr>
        <xdr:cNvPr id="1" name="Picture 6"/>
        <xdr:cNvPicPr preferRelativeResize="1">
          <a:picLocks noChangeAspect="1"/>
        </xdr:cNvPicPr>
      </xdr:nvPicPr>
      <xdr:blipFill>
        <a:blip r:embed="rId1"/>
        <a:stretch>
          <a:fillRect/>
        </a:stretch>
      </xdr:blipFill>
      <xdr:spPr>
        <a:xfrm>
          <a:off x="4400550" y="9305925"/>
          <a:ext cx="3438525" cy="1285875"/>
        </a:xfrm>
        <a:prstGeom prst="rect">
          <a:avLst/>
        </a:prstGeom>
        <a:noFill/>
        <a:ln w="9525" cmpd="sng">
          <a:noFill/>
        </a:ln>
      </xdr:spPr>
    </xdr:pic>
    <xdr:clientData/>
  </xdr:twoCellAnchor>
  <xdr:twoCellAnchor editAs="oneCell">
    <xdr:from>
      <xdr:col>3</xdr:col>
      <xdr:colOff>1419225</xdr:colOff>
      <xdr:row>13</xdr:row>
      <xdr:rowOff>38100</xdr:rowOff>
    </xdr:from>
    <xdr:to>
      <xdr:col>5</xdr:col>
      <xdr:colOff>1000125</xdr:colOff>
      <xdr:row>13</xdr:row>
      <xdr:rowOff>2943225</xdr:rowOff>
    </xdr:to>
    <xdr:pic>
      <xdr:nvPicPr>
        <xdr:cNvPr id="2" name="Picture 2"/>
        <xdr:cNvPicPr preferRelativeResize="1">
          <a:picLocks noChangeAspect="1"/>
        </xdr:cNvPicPr>
      </xdr:nvPicPr>
      <xdr:blipFill>
        <a:blip r:embed="rId2"/>
        <a:stretch>
          <a:fillRect/>
        </a:stretch>
      </xdr:blipFill>
      <xdr:spPr>
        <a:xfrm>
          <a:off x="4152900" y="4210050"/>
          <a:ext cx="4152900" cy="2905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228600</xdr:colOff>
      <xdr:row>22</xdr:row>
      <xdr:rowOff>19050</xdr:rowOff>
    </xdr:to>
    <xdr:graphicFrame>
      <xdr:nvGraphicFramePr>
        <xdr:cNvPr id="1" name="Chart 1"/>
        <xdr:cNvGraphicFramePr/>
      </xdr:nvGraphicFramePr>
      <xdr:xfrm>
        <a:off x="533400" y="133350"/>
        <a:ext cx="5029200" cy="28194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23</xdr:row>
      <xdr:rowOff>28575</xdr:rowOff>
    </xdr:from>
    <xdr:to>
      <xdr:col>10</xdr:col>
      <xdr:colOff>238125</xdr:colOff>
      <xdr:row>44</xdr:row>
      <xdr:rowOff>47625</xdr:rowOff>
    </xdr:to>
    <xdr:graphicFrame>
      <xdr:nvGraphicFramePr>
        <xdr:cNvPr id="2" name="Chart 2"/>
        <xdr:cNvGraphicFramePr/>
      </xdr:nvGraphicFramePr>
      <xdr:xfrm>
        <a:off x="542925" y="3095625"/>
        <a:ext cx="5029200" cy="2819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44</xdr:row>
      <xdr:rowOff>123825</xdr:rowOff>
    </xdr:from>
    <xdr:to>
      <xdr:col>10</xdr:col>
      <xdr:colOff>228600</xdr:colOff>
      <xdr:row>66</xdr:row>
      <xdr:rowOff>9525</xdr:rowOff>
    </xdr:to>
    <xdr:graphicFrame>
      <xdr:nvGraphicFramePr>
        <xdr:cNvPr id="3" name="Chart 3"/>
        <xdr:cNvGraphicFramePr/>
      </xdr:nvGraphicFramePr>
      <xdr:xfrm>
        <a:off x="533400" y="5991225"/>
        <a:ext cx="5029200" cy="28194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1</xdr:row>
      <xdr:rowOff>0</xdr:rowOff>
    </xdr:from>
    <xdr:to>
      <xdr:col>20</xdr:col>
      <xdr:colOff>228600</xdr:colOff>
      <xdr:row>22</xdr:row>
      <xdr:rowOff>19050</xdr:rowOff>
    </xdr:to>
    <xdr:graphicFrame>
      <xdr:nvGraphicFramePr>
        <xdr:cNvPr id="4" name="Chart 3"/>
        <xdr:cNvGraphicFramePr/>
      </xdr:nvGraphicFramePr>
      <xdr:xfrm>
        <a:off x="5867400" y="133350"/>
        <a:ext cx="5029200" cy="28194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23</xdr:row>
      <xdr:rowOff>0</xdr:rowOff>
    </xdr:from>
    <xdr:to>
      <xdr:col>20</xdr:col>
      <xdr:colOff>228600</xdr:colOff>
      <xdr:row>44</xdr:row>
      <xdr:rowOff>19050</xdr:rowOff>
    </xdr:to>
    <xdr:graphicFrame>
      <xdr:nvGraphicFramePr>
        <xdr:cNvPr id="5" name="Chart 4"/>
        <xdr:cNvGraphicFramePr/>
      </xdr:nvGraphicFramePr>
      <xdr:xfrm>
        <a:off x="5867400" y="3067050"/>
        <a:ext cx="5029200" cy="28194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45</xdr:row>
      <xdr:rowOff>0</xdr:rowOff>
    </xdr:from>
    <xdr:to>
      <xdr:col>20</xdr:col>
      <xdr:colOff>228600</xdr:colOff>
      <xdr:row>66</xdr:row>
      <xdr:rowOff>19050</xdr:rowOff>
    </xdr:to>
    <xdr:graphicFrame>
      <xdr:nvGraphicFramePr>
        <xdr:cNvPr id="6" name="Chart 4"/>
        <xdr:cNvGraphicFramePr/>
      </xdr:nvGraphicFramePr>
      <xdr:xfrm>
        <a:off x="5867400" y="6000750"/>
        <a:ext cx="5029200" cy="2819400"/>
      </xdr:xfrm>
      <a:graphic>
        <a:graphicData uri="http://schemas.openxmlformats.org/drawingml/2006/chart">
          <c:chart xmlns:c="http://schemas.openxmlformats.org/drawingml/2006/chart" r:id="rId6"/>
        </a:graphicData>
      </a:graphic>
    </xdr:graphicFrame>
    <xdr:clientData/>
  </xdr:twoCellAnchor>
  <xdr:twoCellAnchor>
    <xdr:from>
      <xdr:col>21</xdr:col>
      <xdr:colOff>0</xdr:colOff>
      <xdr:row>1</xdr:row>
      <xdr:rowOff>0</xdr:rowOff>
    </xdr:from>
    <xdr:to>
      <xdr:col>30</xdr:col>
      <xdr:colOff>228600</xdr:colOff>
      <xdr:row>22</xdr:row>
      <xdr:rowOff>19050</xdr:rowOff>
    </xdr:to>
    <xdr:graphicFrame>
      <xdr:nvGraphicFramePr>
        <xdr:cNvPr id="7" name="Chart 7"/>
        <xdr:cNvGraphicFramePr/>
      </xdr:nvGraphicFramePr>
      <xdr:xfrm>
        <a:off x="11201400" y="133350"/>
        <a:ext cx="5029200" cy="2819400"/>
      </xdr:xfrm>
      <a:graphic>
        <a:graphicData uri="http://schemas.openxmlformats.org/drawingml/2006/chart">
          <c:chart xmlns:c="http://schemas.openxmlformats.org/drawingml/2006/chart" r:id="rId7"/>
        </a:graphicData>
      </a:graphic>
    </xdr:graphicFrame>
    <xdr:clientData/>
  </xdr:twoCellAnchor>
  <xdr:twoCellAnchor>
    <xdr:from>
      <xdr:col>21</xdr:col>
      <xdr:colOff>9525</xdr:colOff>
      <xdr:row>23</xdr:row>
      <xdr:rowOff>28575</xdr:rowOff>
    </xdr:from>
    <xdr:to>
      <xdr:col>30</xdr:col>
      <xdr:colOff>238125</xdr:colOff>
      <xdr:row>44</xdr:row>
      <xdr:rowOff>47625</xdr:rowOff>
    </xdr:to>
    <xdr:graphicFrame>
      <xdr:nvGraphicFramePr>
        <xdr:cNvPr id="8" name="Chart 8"/>
        <xdr:cNvGraphicFramePr/>
      </xdr:nvGraphicFramePr>
      <xdr:xfrm>
        <a:off x="11210925" y="3095625"/>
        <a:ext cx="5029200" cy="2819400"/>
      </xdr:xfrm>
      <a:graphic>
        <a:graphicData uri="http://schemas.openxmlformats.org/drawingml/2006/chart">
          <c:chart xmlns:c="http://schemas.openxmlformats.org/drawingml/2006/chart" r:id="rId8"/>
        </a:graphicData>
      </a:graphic>
    </xdr:graphicFrame>
    <xdr:clientData/>
  </xdr:twoCellAnchor>
  <xdr:twoCellAnchor>
    <xdr:from>
      <xdr:col>21</xdr:col>
      <xdr:colOff>0</xdr:colOff>
      <xdr:row>44</xdr:row>
      <xdr:rowOff>123825</xdr:rowOff>
    </xdr:from>
    <xdr:to>
      <xdr:col>30</xdr:col>
      <xdr:colOff>228600</xdr:colOff>
      <xdr:row>66</xdr:row>
      <xdr:rowOff>9525</xdr:rowOff>
    </xdr:to>
    <xdr:graphicFrame>
      <xdr:nvGraphicFramePr>
        <xdr:cNvPr id="9" name="Chart 9"/>
        <xdr:cNvGraphicFramePr/>
      </xdr:nvGraphicFramePr>
      <xdr:xfrm>
        <a:off x="11201400" y="5991225"/>
        <a:ext cx="5029200" cy="2819400"/>
      </xdr:xfrm>
      <a:graphic>
        <a:graphicData uri="http://schemas.openxmlformats.org/drawingml/2006/chart">
          <c:chart xmlns:c="http://schemas.openxmlformats.org/drawingml/2006/chart" r:id="rId9"/>
        </a:graphicData>
      </a:graphic>
    </xdr:graphicFrame>
    <xdr:clientData/>
  </xdr:twoCellAnchor>
  <xdr:twoCellAnchor>
    <xdr:from>
      <xdr:col>31</xdr:col>
      <xdr:colOff>0</xdr:colOff>
      <xdr:row>1</xdr:row>
      <xdr:rowOff>0</xdr:rowOff>
    </xdr:from>
    <xdr:to>
      <xdr:col>40</xdr:col>
      <xdr:colOff>228600</xdr:colOff>
      <xdr:row>22</xdr:row>
      <xdr:rowOff>19050</xdr:rowOff>
    </xdr:to>
    <xdr:graphicFrame>
      <xdr:nvGraphicFramePr>
        <xdr:cNvPr id="10" name="Chart 3"/>
        <xdr:cNvGraphicFramePr/>
      </xdr:nvGraphicFramePr>
      <xdr:xfrm>
        <a:off x="16535400" y="133350"/>
        <a:ext cx="5029200" cy="2819400"/>
      </xdr:xfrm>
      <a:graphic>
        <a:graphicData uri="http://schemas.openxmlformats.org/drawingml/2006/chart">
          <c:chart xmlns:c="http://schemas.openxmlformats.org/drawingml/2006/chart" r:id="rId10"/>
        </a:graphicData>
      </a:graphic>
    </xdr:graphicFrame>
    <xdr:clientData/>
  </xdr:twoCellAnchor>
  <xdr:twoCellAnchor>
    <xdr:from>
      <xdr:col>31</xdr:col>
      <xdr:colOff>0</xdr:colOff>
      <xdr:row>23</xdr:row>
      <xdr:rowOff>0</xdr:rowOff>
    </xdr:from>
    <xdr:to>
      <xdr:col>40</xdr:col>
      <xdr:colOff>228600</xdr:colOff>
      <xdr:row>44</xdr:row>
      <xdr:rowOff>19050</xdr:rowOff>
    </xdr:to>
    <xdr:graphicFrame>
      <xdr:nvGraphicFramePr>
        <xdr:cNvPr id="11" name="Chart 4"/>
        <xdr:cNvGraphicFramePr/>
      </xdr:nvGraphicFramePr>
      <xdr:xfrm>
        <a:off x="16535400" y="3067050"/>
        <a:ext cx="5029200" cy="2819400"/>
      </xdr:xfrm>
      <a:graphic>
        <a:graphicData uri="http://schemas.openxmlformats.org/drawingml/2006/chart">
          <c:chart xmlns:c="http://schemas.openxmlformats.org/drawingml/2006/chart" r:id="rId11"/>
        </a:graphicData>
      </a:graphic>
    </xdr:graphicFrame>
    <xdr:clientData/>
  </xdr:twoCellAnchor>
  <xdr:twoCellAnchor>
    <xdr:from>
      <xdr:col>31</xdr:col>
      <xdr:colOff>0</xdr:colOff>
      <xdr:row>45</xdr:row>
      <xdr:rowOff>0</xdr:rowOff>
    </xdr:from>
    <xdr:to>
      <xdr:col>40</xdr:col>
      <xdr:colOff>228600</xdr:colOff>
      <xdr:row>66</xdr:row>
      <xdr:rowOff>19050</xdr:rowOff>
    </xdr:to>
    <xdr:graphicFrame>
      <xdr:nvGraphicFramePr>
        <xdr:cNvPr id="12" name="Chart 4"/>
        <xdr:cNvGraphicFramePr/>
      </xdr:nvGraphicFramePr>
      <xdr:xfrm>
        <a:off x="16535400" y="6000750"/>
        <a:ext cx="5029200" cy="2819400"/>
      </xdr:xfrm>
      <a:graphic>
        <a:graphicData uri="http://schemas.openxmlformats.org/drawingml/2006/chart">
          <c:chart xmlns:c="http://schemas.openxmlformats.org/drawingml/2006/chart" r:id="rId12"/>
        </a:graphicData>
      </a:graphic>
    </xdr:graphicFrame>
    <xdr:clientData/>
  </xdr:twoCellAnchor>
  <xdr:twoCellAnchor>
    <xdr:from>
      <xdr:col>41</xdr:col>
      <xdr:colOff>0</xdr:colOff>
      <xdr:row>1</xdr:row>
      <xdr:rowOff>0</xdr:rowOff>
    </xdr:from>
    <xdr:to>
      <xdr:col>50</xdr:col>
      <xdr:colOff>228600</xdr:colOff>
      <xdr:row>22</xdr:row>
      <xdr:rowOff>19050</xdr:rowOff>
    </xdr:to>
    <xdr:graphicFrame>
      <xdr:nvGraphicFramePr>
        <xdr:cNvPr id="13" name="Chart 13"/>
        <xdr:cNvGraphicFramePr/>
      </xdr:nvGraphicFramePr>
      <xdr:xfrm>
        <a:off x="21869400" y="133350"/>
        <a:ext cx="5029200" cy="2819400"/>
      </xdr:xfrm>
      <a:graphic>
        <a:graphicData uri="http://schemas.openxmlformats.org/drawingml/2006/chart">
          <c:chart xmlns:c="http://schemas.openxmlformats.org/drawingml/2006/chart" r:id="rId13"/>
        </a:graphicData>
      </a:graphic>
    </xdr:graphicFrame>
    <xdr:clientData/>
  </xdr:twoCellAnchor>
  <xdr:twoCellAnchor>
    <xdr:from>
      <xdr:col>41</xdr:col>
      <xdr:colOff>9525</xdr:colOff>
      <xdr:row>23</xdr:row>
      <xdr:rowOff>28575</xdr:rowOff>
    </xdr:from>
    <xdr:to>
      <xdr:col>50</xdr:col>
      <xdr:colOff>238125</xdr:colOff>
      <xdr:row>44</xdr:row>
      <xdr:rowOff>47625</xdr:rowOff>
    </xdr:to>
    <xdr:graphicFrame>
      <xdr:nvGraphicFramePr>
        <xdr:cNvPr id="14" name="Chart 14"/>
        <xdr:cNvGraphicFramePr/>
      </xdr:nvGraphicFramePr>
      <xdr:xfrm>
        <a:off x="21878925" y="3095625"/>
        <a:ext cx="5029200" cy="2819400"/>
      </xdr:xfrm>
      <a:graphic>
        <a:graphicData uri="http://schemas.openxmlformats.org/drawingml/2006/chart">
          <c:chart xmlns:c="http://schemas.openxmlformats.org/drawingml/2006/chart" r:id="rId14"/>
        </a:graphicData>
      </a:graphic>
    </xdr:graphicFrame>
    <xdr:clientData/>
  </xdr:twoCellAnchor>
  <xdr:twoCellAnchor>
    <xdr:from>
      <xdr:col>41</xdr:col>
      <xdr:colOff>0</xdr:colOff>
      <xdr:row>44</xdr:row>
      <xdr:rowOff>123825</xdr:rowOff>
    </xdr:from>
    <xdr:to>
      <xdr:col>50</xdr:col>
      <xdr:colOff>228600</xdr:colOff>
      <xdr:row>66</xdr:row>
      <xdr:rowOff>9525</xdr:rowOff>
    </xdr:to>
    <xdr:graphicFrame>
      <xdr:nvGraphicFramePr>
        <xdr:cNvPr id="15" name="Chart 15"/>
        <xdr:cNvGraphicFramePr/>
      </xdr:nvGraphicFramePr>
      <xdr:xfrm>
        <a:off x="21869400" y="5991225"/>
        <a:ext cx="5029200" cy="2819400"/>
      </xdr:xfrm>
      <a:graphic>
        <a:graphicData uri="http://schemas.openxmlformats.org/drawingml/2006/chart">
          <c:chart xmlns:c="http://schemas.openxmlformats.org/drawingml/2006/chart" r:id="rId15"/>
        </a:graphicData>
      </a:graphic>
    </xdr:graphicFrame>
    <xdr:clientData/>
  </xdr:twoCellAnchor>
  <xdr:twoCellAnchor>
    <xdr:from>
      <xdr:col>51</xdr:col>
      <xdr:colOff>0</xdr:colOff>
      <xdr:row>1</xdr:row>
      <xdr:rowOff>0</xdr:rowOff>
    </xdr:from>
    <xdr:to>
      <xdr:col>60</xdr:col>
      <xdr:colOff>228600</xdr:colOff>
      <xdr:row>22</xdr:row>
      <xdr:rowOff>19050</xdr:rowOff>
    </xdr:to>
    <xdr:graphicFrame>
      <xdr:nvGraphicFramePr>
        <xdr:cNvPr id="16" name="Chart 3"/>
        <xdr:cNvGraphicFramePr/>
      </xdr:nvGraphicFramePr>
      <xdr:xfrm>
        <a:off x="27203400" y="133350"/>
        <a:ext cx="5029200" cy="2819400"/>
      </xdr:xfrm>
      <a:graphic>
        <a:graphicData uri="http://schemas.openxmlformats.org/drawingml/2006/chart">
          <c:chart xmlns:c="http://schemas.openxmlformats.org/drawingml/2006/chart" r:id="rId16"/>
        </a:graphicData>
      </a:graphic>
    </xdr:graphicFrame>
    <xdr:clientData/>
  </xdr:twoCellAnchor>
  <xdr:twoCellAnchor>
    <xdr:from>
      <xdr:col>51</xdr:col>
      <xdr:colOff>0</xdr:colOff>
      <xdr:row>23</xdr:row>
      <xdr:rowOff>0</xdr:rowOff>
    </xdr:from>
    <xdr:to>
      <xdr:col>60</xdr:col>
      <xdr:colOff>228600</xdr:colOff>
      <xdr:row>44</xdr:row>
      <xdr:rowOff>19050</xdr:rowOff>
    </xdr:to>
    <xdr:graphicFrame>
      <xdr:nvGraphicFramePr>
        <xdr:cNvPr id="17" name="Chart 4"/>
        <xdr:cNvGraphicFramePr/>
      </xdr:nvGraphicFramePr>
      <xdr:xfrm>
        <a:off x="27203400" y="3067050"/>
        <a:ext cx="5029200" cy="2819400"/>
      </xdr:xfrm>
      <a:graphic>
        <a:graphicData uri="http://schemas.openxmlformats.org/drawingml/2006/chart">
          <c:chart xmlns:c="http://schemas.openxmlformats.org/drawingml/2006/chart" r:id="rId17"/>
        </a:graphicData>
      </a:graphic>
    </xdr:graphicFrame>
    <xdr:clientData/>
  </xdr:twoCellAnchor>
  <xdr:twoCellAnchor>
    <xdr:from>
      <xdr:col>51</xdr:col>
      <xdr:colOff>0</xdr:colOff>
      <xdr:row>45</xdr:row>
      <xdr:rowOff>0</xdr:rowOff>
    </xdr:from>
    <xdr:to>
      <xdr:col>60</xdr:col>
      <xdr:colOff>228600</xdr:colOff>
      <xdr:row>66</xdr:row>
      <xdr:rowOff>19050</xdr:rowOff>
    </xdr:to>
    <xdr:graphicFrame>
      <xdr:nvGraphicFramePr>
        <xdr:cNvPr id="18" name="Chart 4"/>
        <xdr:cNvGraphicFramePr/>
      </xdr:nvGraphicFramePr>
      <xdr:xfrm>
        <a:off x="27203400" y="6000750"/>
        <a:ext cx="5029200" cy="2819400"/>
      </xdr:xfrm>
      <a:graphic>
        <a:graphicData uri="http://schemas.openxmlformats.org/drawingml/2006/chart">
          <c:chart xmlns:c="http://schemas.openxmlformats.org/drawingml/2006/chart"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L174"/>
  <sheetViews>
    <sheetView tabSelected="1" zoomScale="80" zoomScaleNormal="80" zoomScaleSheetLayoutView="100" zoomScalePageLayoutView="0" workbookViewId="0" topLeftCell="A1">
      <selection activeCell="S14" sqref="S14"/>
    </sheetView>
  </sheetViews>
  <sheetFormatPr defaultColWidth="10.33203125" defaultRowHeight="10.5"/>
  <cols>
    <col min="1" max="1" width="5" style="3" customWidth="1"/>
    <col min="2" max="2" width="25.33203125" style="3" customWidth="1"/>
    <col min="3" max="3" width="17.5" style="3" customWidth="1"/>
    <col min="4" max="6" width="40" style="3" customWidth="1"/>
    <col min="7" max="7" width="34.83203125" style="4" customWidth="1"/>
    <col min="8" max="8" width="66.66015625" style="5" hidden="1" customWidth="1"/>
    <col min="9" max="9" width="59.83203125" style="3" hidden="1" customWidth="1"/>
    <col min="10" max="10" width="16.66015625" style="3" hidden="1" customWidth="1"/>
    <col min="11" max="11" width="24" style="1" hidden="1" customWidth="1"/>
    <col min="12" max="16384" width="10.33203125" style="1" customWidth="1"/>
  </cols>
  <sheetData>
    <row r="1" spans="1:12" ht="21.75" customHeight="1">
      <c r="A1" s="344" t="s">
        <v>190</v>
      </c>
      <c r="B1" s="344"/>
      <c r="C1" s="344"/>
      <c r="D1" s="344"/>
      <c r="E1" s="344"/>
      <c r="F1" s="344"/>
      <c r="G1" s="344"/>
      <c r="H1" s="344"/>
      <c r="I1" s="344"/>
      <c r="J1" s="44"/>
      <c r="K1" s="44"/>
      <c r="L1" s="44"/>
    </row>
    <row r="2" spans="1:12" ht="17.25" customHeight="1" thickBot="1">
      <c r="A2" s="358" t="s">
        <v>463</v>
      </c>
      <c r="B2" s="345"/>
      <c r="C2" s="345"/>
      <c r="D2" s="345"/>
      <c r="E2" s="345"/>
      <c r="F2" s="345"/>
      <c r="G2" s="345"/>
      <c r="H2" s="345"/>
      <c r="I2" s="345"/>
      <c r="J2" s="44"/>
      <c r="K2" s="44"/>
      <c r="L2" s="44"/>
    </row>
    <row r="3" spans="1:12" ht="12.75" customHeight="1">
      <c r="A3" s="612"/>
      <c r="B3" s="449" t="s">
        <v>81</v>
      </c>
      <c r="C3" s="589"/>
      <c r="D3" s="449" t="s">
        <v>193</v>
      </c>
      <c r="E3" s="449"/>
      <c r="F3" s="449"/>
      <c r="G3" s="480" t="s">
        <v>82</v>
      </c>
      <c r="H3" s="451" t="s">
        <v>145</v>
      </c>
      <c r="I3" s="449" t="s">
        <v>83</v>
      </c>
      <c r="J3" s="445" t="s">
        <v>84</v>
      </c>
      <c r="K3" s="446"/>
      <c r="L3" s="44"/>
    </row>
    <row r="4" spans="1:12" ht="14.25" customHeight="1">
      <c r="A4" s="613"/>
      <c r="B4" s="450"/>
      <c r="C4" s="516"/>
      <c r="D4" s="450"/>
      <c r="E4" s="450"/>
      <c r="F4" s="450"/>
      <c r="G4" s="481"/>
      <c r="H4" s="452"/>
      <c r="I4" s="450"/>
      <c r="J4" s="447" t="s">
        <v>148</v>
      </c>
      <c r="K4" s="448"/>
      <c r="L4" s="44"/>
    </row>
    <row r="5" spans="1:12" s="2" customFormat="1" ht="15">
      <c r="A5" s="613"/>
      <c r="B5" s="450"/>
      <c r="C5" s="516"/>
      <c r="D5" s="450"/>
      <c r="E5" s="450"/>
      <c r="F5" s="450"/>
      <c r="G5" s="482"/>
      <c r="H5" s="453"/>
      <c r="I5" s="450"/>
      <c r="J5" s="255" t="s">
        <v>85</v>
      </c>
      <c r="K5" s="256" t="s">
        <v>86</v>
      </c>
      <c r="L5" s="363"/>
    </row>
    <row r="6" spans="1:12" s="3" customFormat="1" ht="18" thickBot="1">
      <c r="A6" s="564" t="s">
        <v>30</v>
      </c>
      <c r="B6" s="565"/>
      <c r="C6" s="565"/>
      <c r="D6" s="299"/>
      <c r="E6" s="299"/>
      <c r="F6" s="299"/>
      <c r="G6" s="350"/>
      <c r="H6" s="299"/>
      <c r="I6" s="299"/>
      <c r="J6" s="299"/>
      <c r="K6" s="300"/>
      <c r="L6" s="364"/>
    </row>
    <row r="7" spans="1:12" s="3" customFormat="1" ht="15" customHeight="1">
      <c r="A7" s="286"/>
      <c r="B7" s="566" t="s">
        <v>87</v>
      </c>
      <c r="C7" s="567"/>
      <c r="D7" s="586" t="s">
        <v>88</v>
      </c>
      <c r="E7" s="587"/>
      <c r="F7" s="588"/>
      <c r="G7" s="257"/>
      <c r="H7" s="258"/>
      <c r="I7" s="259"/>
      <c r="J7" s="260"/>
      <c r="K7" s="287"/>
      <c r="L7" s="364"/>
    </row>
    <row r="8" spans="1:12" ht="124.5" customHeight="1">
      <c r="A8" s="252"/>
      <c r="B8" s="568" t="s">
        <v>89</v>
      </c>
      <c r="C8" s="569"/>
      <c r="D8" s="377" t="s">
        <v>176</v>
      </c>
      <c r="E8" s="378" t="s">
        <v>177</v>
      </c>
      <c r="F8" s="379" t="s">
        <v>90</v>
      </c>
      <c r="G8" s="380" t="s">
        <v>147</v>
      </c>
      <c r="H8" s="249" t="s">
        <v>187</v>
      </c>
      <c r="I8" s="261"/>
      <c r="J8" s="262"/>
      <c r="K8" s="288"/>
      <c r="L8" s="44"/>
    </row>
    <row r="9" spans="1:12" ht="14.25" customHeight="1">
      <c r="A9" s="252"/>
      <c r="B9" s="570" t="s">
        <v>91</v>
      </c>
      <c r="C9" s="569"/>
      <c r="D9" s="499" t="s">
        <v>31</v>
      </c>
      <c r="E9" s="500"/>
      <c r="F9" s="501"/>
      <c r="G9" s="381"/>
      <c r="H9" s="247"/>
      <c r="I9" s="261"/>
      <c r="J9" s="262"/>
      <c r="K9" s="288"/>
      <c r="L9" s="44"/>
    </row>
    <row r="10" spans="1:12" ht="12.75" customHeight="1">
      <c r="A10" s="289"/>
      <c r="B10" s="422" t="s">
        <v>92</v>
      </c>
      <c r="C10" s="440"/>
      <c r="D10" s="552" t="s">
        <v>155</v>
      </c>
      <c r="E10" s="553"/>
      <c r="F10" s="554"/>
      <c r="G10" s="382"/>
      <c r="H10" s="263"/>
      <c r="I10" s="264"/>
      <c r="J10" s="265"/>
      <c r="K10" s="290"/>
      <c r="L10" s="44"/>
    </row>
    <row r="11" spans="1:12" ht="15.75" thickBot="1">
      <c r="A11" s="289"/>
      <c r="B11" s="595" t="s">
        <v>93</v>
      </c>
      <c r="C11" s="596"/>
      <c r="D11" s="571" t="s">
        <v>188</v>
      </c>
      <c r="E11" s="572"/>
      <c r="F11" s="573"/>
      <c r="G11" s="382"/>
      <c r="H11" s="263"/>
      <c r="I11" s="264"/>
      <c r="J11" s="265"/>
      <c r="K11" s="290"/>
      <c r="L11" s="44"/>
    </row>
    <row r="12" spans="1:12" ht="17.25" customHeight="1" thickBot="1">
      <c r="A12" s="556" t="s">
        <v>32</v>
      </c>
      <c r="B12" s="557"/>
      <c r="C12" s="557"/>
      <c r="D12" s="279"/>
      <c r="E12" s="279"/>
      <c r="F12" s="279"/>
      <c r="G12" s="383"/>
      <c r="H12" s="279"/>
      <c r="I12" s="279"/>
      <c r="J12" s="279"/>
      <c r="K12" s="267"/>
      <c r="L12" s="44"/>
    </row>
    <row r="13" spans="1:12" s="2" customFormat="1" ht="30" customHeight="1">
      <c r="A13" s="291"/>
      <c r="B13" s="593" t="s">
        <v>94</v>
      </c>
      <c r="C13" s="594"/>
      <c r="D13" s="590" t="s">
        <v>189</v>
      </c>
      <c r="E13" s="591"/>
      <c r="F13" s="592"/>
      <c r="G13" s="477" t="s">
        <v>466</v>
      </c>
      <c r="H13" s="258"/>
      <c r="I13" s="259"/>
      <c r="J13" s="260"/>
      <c r="K13" s="292"/>
      <c r="L13" s="363"/>
    </row>
    <row r="14" spans="1:12" ht="233.25" customHeight="1">
      <c r="A14" s="293"/>
      <c r="B14" s="454" t="s">
        <v>95</v>
      </c>
      <c r="C14" s="431"/>
      <c r="D14" s="460"/>
      <c r="E14" s="461"/>
      <c r="F14" s="462"/>
      <c r="G14" s="478"/>
      <c r="H14" s="249"/>
      <c r="I14" s="283"/>
      <c r="J14" s="262"/>
      <c r="K14" s="288"/>
      <c r="L14" s="44"/>
    </row>
    <row r="15" spans="1:12" ht="12.75">
      <c r="A15" s="252"/>
      <c r="B15" s="454" t="s">
        <v>96</v>
      </c>
      <c r="C15" s="431"/>
      <c r="D15" s="473">
        <v>2.75</v>
      </c>
      <c r="E15" s="474"/>
      <c r="F15" s="475"/>
      <c r="G15" s="479"/>
      <c r="H15" s="249"/>
      <c r="I15" s="283"/>
      <c r="J15" s="262"/>
      <c r="K15" s="288"/>
      <c r="L15" s="44"/>
    </row>
    <row r="16" spans="1:12" s="2" customFormat="1" ht="12.75">
      <c r="A16" s="251"/>
      <c r="B16" s="454" t="s">
        <v>33</v>
      </c>
      <c r="C16" s="438"/>
      <c r="D16" s="476">
        <v>10</v>
      </c>
      <c r="E16" s="429"/>
      <c r="F16" s="430"/>
      <c r="G16" s="384" t="s">
        <v>454</v>
      </c>
      <c r="H16" s="249"/>
      <c r="I16" s="283"/>
      <c r="J16" s="262"/>
      <c r="K16" s="294"/>
      <c r="L16" s="363"/>
    </row>
    <row r="17" spans="1:12" s="2" customFormat="1" ht="57.75" customHeight="1">
      <c r="A17" s="251"/>
      <c r="B17" s="454" t="s">
        <v>97</v>
      </c>
      <c r="C17" s="431"/>
      <c r="D17" s="463" t="s">
        <v>452</v>
      </c>
      <c r="E17" s="464"/>
      <c r="F17" s="465"/>
      <c r="G17" s="385" t="s">
        <v>453</v>
      </c>
      <c r="H17" s="249"/>
      <c r="I17" s="281"/>
      <c r="J17" s="262"/>
      <c r="K17" s="294"/>
      <c r="L17" s="363"/>
    </row>
    <row r="18" spans="1:12" ht="15" customHeight="1">
      <c r="A18" s="252"/>
      <c r="B18" s="472" t="s">
        <v>34</v>
      </c>
      <c r="C18" s="426"/>
      <c r="D18" s="469" t="s">
        <v>455</v>
      </c>
      <c r="E18" s="470"/>
      <c r="F18" s="471"/>
      <c r="G18" s="386"/>
      <c r="H18" s="249"/>
      <c r="I18" s="266"/>
      <c r="J18" s="262"/>
      <c r="K18" s="288"/>
      <c r="L18" s="44"/>
    </row>
    <row r="19" spans="1:12" ht="12.75">
      <c r="A19" s="252"/>
      <c r="B19" s="454" t="s">
        <v>35</v>
      </c>
      <c r="C19" s="426"/>
      <c r="D19" s="457" t="s">
        <v>98</v>
      </c>
      <c r="E19" s="458"/>
      <c r="F19" s="459"/>
      <c r="G19" s="386"/>
      <c r="H19" s="249"/>
      <c r="I19" s="266"/>
      <c r="J19" s="262"/>
      <c r="K19" s="288"/>
      <c r="L19" s="44"/>
    </row>
    <row r="20" spans="1:12" ht="13.5" customHeight="1">
      <c r="A20" s="252"/>
      <c r="B20" s="454" t="s">
        <v>36</v>
      </c>
      <c r="C20" s="426"/>
      <c r="D20" s="577" t="s">
        <v>150</v>
      </c>
      <c r="E20" s="578"/>
      <c r="F20" s="579"/>
      <c r="G20" s="387"/>
      <c r="H20" s="249" t="s">
        <v>26</v>
      </c>
      <c r="I20" s="266"/>
      <c r="J20" s="262"/>
      <c r="K20" s="288"/>
      <c r="L20" s="44"/>
    </row>
    <row r="21" spans="1:12" ht="154.5" customHeight="1">
      <c r="A21" s="252"/>
      <c r="B21" s="455" t="s">
        <v>29</v>
      </c>
      <c r="C21" s="456"/>
      <c r="D21" s="466" t="s">
        <v>172</v>
      </c>
      <c r="E21" s="467"/>
      <c r="F21" s="468"/>
      <c r="G21" s="380" t="s">
        <v>466</v>
      </c>
      <c r="H21" s="309"/>
      <c r="I21" s="283"/>
      <c r="J21" s="262"/>
      <c r="K21" s="288"/>
      <c r="L21" s="44"/>
    </row>
    <row r="22" spans="1:12" ht="12.75" customHeight="1">
      <c r="A22" s="252"/>
      <c r="B22" s="422" t="s">
        <v>159</v>
      </c>
      <c r="C22" s="431"/>
      <c r="D22" s="576">
        <v>10</v>
      </c>
      <c r="E22" s="514"/>
      <c r="F22" s="515"/>
      <c r="G22" s="380"/>
      <c r="H22" s="582"/>
      <c r="I22" s="580"/>
      <c r="J22" s="262"/>
      <c r="K22" s="288"/>
      <c r="L22" s="44"/>
    </row>
    <row r="23" spans="1:12" ht="27" customHeight="1">
      <c r="A23" s="289"/>
      <c r="B23" s="422" t="s">
        <v>160</v>
      </c>
      <c r="C23" s="440"/>
      <c r="D23" s="441" t="s">
        <v>158</v>
      </c>
      <c r="E23" s="442"/>
      <c r="F23" s="443"/>
      <c r="G23" s="388"/>
      <c r="H23" s="583"/>
      <c r="I23" s="581"/>
      <c r="J23" s="265"/>
      <c r="K23" s="290"/>
      <c r="L23" s="44"/>
    </row>
    <row r="24" spans="1:12" ht="13.5" thickBot="1">
      <c r="A24" s="289"/>
      <c r="B24" s="597" t="s">
        <v>161</v>
      </c>
      <c r="C24" s="456"/>
      <c r="D24" s="600" t="s">
        <v>191</v>
      </c>
      <c r="E24" s="601"/>
      <c r="F24" s="602"/>
      <c r="G24" s="388"/>
      <c r="H24" s="245"/>
      <c r="I24" s="282"/>
      <c r="J24" s="265"/>
      <c r="K24" s="290"/>
      <c r="L24" s="44"/>
    </row>
    <row r="25" spans="1:12" ht="18" customHeight="1" thickBot="1">
      <c r="A25" s="574" t="s">
        <v>99</v>
      </c>
      <c r="B25" s="575"/>
      <c r="C25" s="575"/>
      <c r="D25" s="268"/>
      <c r="E25" s="268"/>
      <c r="F25" s="268"/>
      <c r="G25" s="389"/>
      <c r="H25" s="268"/>
      <c r="I25" s="268"/>
      <c r="J25" s="268"/>
      <c r="K25" s="301"/>
      <c r="L25" s="44"/>
    </row>
    <row r="26" spans="1:12" ht="15" customHeight="1">
      <c r="A26" s="336"/>
      <c r="B26" s="584" t="s">
        <v>37</v>
      </c>
      <c r="C26" s="585"/>
      <c r="D26" s="317"/>
      <c r="E26" s="317"/>
      <c r="F26" s="317"/>
      <c r="G26" s="390"/>
      <c r="H26" s="317"/>
      <c r="I26" s="317"/>
      <c r="J26" s="317"/>
      <c r="K26" s="318"/>
      <c r="L26" s="44"/>
    </row>
    <row r="27" spans="1:12" s="2" customFormat="1" ht="105">
      <c r="A27" s="251"/>
      <c r="B27" s="422" t="s">
        <v>100</v>
      </c>
      <c r="C27" s="431"/>
      <c r="D27" s="522" t="s">
        <v>449</v>
      </c>
      <c r="E27" s="603"/>
      <c r="F27" s="604"/>
      <c r="G27" s="391" t="s">
        <v>196</v>
      </c>
      <c r="H27" s="346"/>
      <c r="I27" s="283"/>
      <c r="J27" s="262"/>
      <c r="K27" s="294"/>
      <c r="L27" s="363"/>
    </row>
    <row r="28" spans="1:12" s="2" customFormat="1" ht="30" customHeight="1">
      <c r="A28" s="251"/>
      <c r="B28" s="422" t="s">
        <v>138</v>
      </c>
      <c r="C28" s="423"/>
      <c r="D28" s="542" t="s">
        <v>198</v>
      </c>
      <c r="E28" s="598"/>
      <c r="F28" s="599"/>
      <c r="G28" s="392" t="s">
        <v>194</v>
      </c>
      <c r="H28" s="346"/>
      <c r="I28" s="283"/>
      <c r="J28" s="262"/>
      <c r="K28" s="294"/>
      <c r="L28" s="363"/>
    </row>
    <row r="29" spans="1:12" ht="14.25" customHeight="1">
      <c r="A29" s="252"/>
      <c r="B29" s="422" t="s">
        <v>101</v>
      </c>
      <c r="C29" s="426"/>
      <c r="D29" s="428" t="s">
        <v>102</v>
      </c>
      <c r="E29" s="514"/>
      <c r="F29" s="515"/>
      <c r="G29" s="380" t="s">
        <v>195</v>
      </c>
      <c r="H29" s="346"/>
      <c r="I29" s="283"/>
      <c r="J29" s="262"/>
      <c r="K29" s="288"/>
      <c r="L29" s="44"/>
    </row>
    <row r="30" spans="1:12" ht="15" customHeight="1">
      <c r="A30" s="252"/>
      <c r="B30" s="422" t="s">
        <v>103</v>
      </c>
      <c r="C30" s="426"/>
      <c r="D30" s="499" t="s">
        <v>104</v>
      </c>
      <c r="E30" s="500"/>
      <c r="F30" s="501"/>
      <c r="G30" s="380"/>
      <c r="H30" s="346"/>
      <c r="I30" s="283"/>
      <c r="J30" s="262"/>
      <c r="K30" s="288"/>
      <c r="L30" s="44"/>
    </row>
    <row r="31" spans="1:12" ht="15" customHeight="1">
      <c r="A31" s="252"/>
      <c r="B31" s="520" t="s">
        <v>38</v>
      </c>
      <c r="C31" s="521"/>
      <c r="D31" s="319"/>
      <c r="E31" s="319"/>
      <c r="F31" s="319"/>
      <c r="G31" s="393"/>
      <c r="H31" s="319"/>
      <c r="I31" s="319"/>
      <c r="J31" s="319"/>
      <c r="K31" s="243"/>
      <c r="L31" s="44"/>
    </row>
    <row r="32" spans="1:12" ht="105">
      <c r="A32" s="252"/>
      <c r="B32" s="422" t="s">
        <v>100</v>
      </c>
      <c r="C32" s="431"/>
      <c r="D32" s="428" t="s">
        <v>18</v>
      </c>
      <c r="E32" s="514"/>
      <c r="F32" s="515"/>
      <c r="G32" s="391" t="s">
        <v>196</v>
      </c>
      <c r="H32" s="249"/>
      <c r="I32" s="266"/>
      <c r="J32" s="262"/>
      <c r="K32" s="288"/>
      <c r="L32" s="44"/>
    </row>
    <row r="33" spans="1:12" s="2" customFormat="1" ht="31.5" customHeight="1">
      <c r="A33" s="251"/>
      <c r="B33" s="422" t="s">
        <v>138</v>
      </c>
      <c r="C33" s="423"/>
      <c r="D33" s="542" t="s">
        <v>197</v>
      </c>
      <c r="E33" s="614"/>
      <c r="F33" s="615"/>
      <c r="G33" s="392" t="s">
        <v>194</v>
      </c>
      <c r="H33" s="247"/>
      <c r="I33" s="266"/>
      <c r="J33" s="262"/>
      <c r="K33" s="294"/>
      <c r="L33" s="363"/>
    </row>
    <row r="34" spans="1:12" ht="15" customHeight="1">
      <c r="A34" s="252"/>
      <c r="B34" s="422" t="s">
        <v>101</v>
      </c>
      <c r="C34" s="426"/>
      <c r="D34" s="428" t="s">
        <v>105</v>
      </c>
      <c r="E34" s="514"/>
      <c r="F34" s="515"/>
      <c r="G34" s="380"/>
      <c r="H34" s="249"/>
      <c r="I34" s="266"/>
      <c r="J34" s="262"/>
      <c r="K34" s="288"/>
      <c r="L34" s="44"/>
    </row>
    <row r="35" spans="1:12" ht="15" customHeight="1">
      <c r="A35" s="252"/>
      <c r="B35" s="422" t="s">
        <v>103</v>
      </c>
      <c r="C35" s="426"/>
      <c r="D35" s="499" t="s">
        <v>19</v>
      </c>
      <c r="E35" s="500"/>
      <c r="F35" s="501"/>
      <c r="G35" s="380"/>
      <c r="H35" s="249"/>
      <c r="I35" s="283"/>
      <c r="J35" s="262"/>
      <c r="K35" s="288"/>
      <c r="L35" s="44"/>
    </row>
    <row r="36" spans="1:12" ht="15" customHeight="1">
      <c r="A36" s="252"/>
      <c r="B36" s="520" t="s">
        <v>39</v>
      </c>
      <c r="C36" s="528"/>
      <c r="D36" s="319"/>
      <c r="E36" s="319"/>
      <c r="F36" s="319"/>
      <c r="G36" s="393"/>
      <c r="H36" s="319"/>
      <c r="I36" s="319"/>
      <c r="J36" s="319"/>
      <c r="K36" s="243"/>
      <c r="L36" s="44"/>
    </row>
    <row r="37" spans="1:12" ht="12.75" customHeight="1">
      <c r="A37" s="252"/>
      <c r="B37" s="422" t="s">
        <v>101</v>
      </c>
      <c r="C37" s="426"/>
      <c r="D37" s="428" t="s">
        <v>106</v>
      </c>
      <c r="E37" s="514"/>
      <c r="F37" s="515"/>
      <c r="G37" s="394"/>
      <c r="H37" s="347"/>
      <c r="I37" s="283"/>
      <c r="J37" s="262"/>
      <c r="K37" s="288"/>
      <c r="L37" s="44"/>
    </row>
    <row r="38" spans="1:12" ht="12.75" customHeight="1">
      <c r="A38" s="252"/>
      <c r="B38" s="422" t="s">
        <v>107</v>
      </c>
      <c r="C38" s="426"/>
      <c r="D38" s="428" t="s">
        <v>467</v>
      </c>
      <c r="E38" s="429"/>
      <c r="F38" s="430"/>
      <c r="G38" s="381"/>
      <c r="H38" s="247"/>
      <c r="I38" s="284"/>
      <c r="J38" s="262"/>
      <c r="K38" s="288"/>
      <c r="L38" s="44"/>
    </row>
    <row r="39" spans="1:12" s="2" customFormat="1" ht="18.75" customHeight="1">
      <c r="A39" s="251"/>
      <c r="B39" s="422" t="s">
        <v>139</v>
      </c>
      <c r="C39" s="427"/>
      <c r="D39" s="529" t="s">
        <v>464</v>
      </c>
      <c r="E39" s="530"/>
      <c r="F39" s="531"/>
      <c r="G39" s="497" t="s">
        <v>194</v>
      </c>
      <c r="H39" s="437" t="s">
        <v>28</v>
      </c>
      <c r="I39" s="284"/>
      <c r="J39" s="262"/>
      <c r="K39" s="294"/>
      <c r="L39" s="363"/>
    </row>
    <row r="40" spans="1:12" s="2" customFormat="1" ht="12.75">
      <c r="A40" s="251"/>
      <c r="B40" s="422" t="s">
        <v>108</v>
      </c>
      <c r="C40" s="427"/>
      <c r="D40" s="532"/>
      <c r="E40" s="533"/>
      <c r="F40" s="534"/>
      <c r="G40" s="498"/>
      <c r="H40" s="437"/>
      <c r="I40" s="284"/>
      <c r="J40" s="262"/>
      <c r="K40" s="294"/>
      <c r="L40" s="363"/>
    </row>
    <row r="41" spans="1:12" ht="12.75" customHeight="1">
      <c r="A41" s="252"/>
      <c r="B41" s="422" t="s">
        <v>109</v>
      </c>
      <c r="C41" s="426"/>
      <c r="D41" s="428" t="s">
        <v>468</v>
      </c>
      <c r="E41" s="516"/>
      <c r="F41" s="517"/>
      <c r="G41" s="380"/>
      <c r="H41" s="437"/>
      <c r="I41" s="284"/>
      <c r="J41" s="262"/>
      <c r="K41" s="288"/>
      <c r="L41" s="44"/>
    </row>
    <row r="42" spans="1:12" ht="12.75">
      <c r="A42" s="252"/>
      <c r="B42" s="422" t="s">
        <v>110</v>
      </c>
      <c r="C42" s="426"/>
      <c r="D42" s="535">
        <v>1</v>
      </c>
      <c r="E42" s="500"/>
      <c r="F42" s="501"/>
      <c r="G42" s="381"/>
      <c r="H42" s="247"/>
      <c r="I42" s="284"/>
      <c r="J42" s="262"/>
      <c r="K42" s="288"/>
      <c r="L42" s="44"/>
    </row>
    <row r="43" spans="1:12" ht="12.75">
      <c r="A43" s="252"/>
      <c r="B43" s="303" t="s">
        <v>153</v>
      </c>
      <c r="C43" s="319"/>
      <c r="D43" s="319"/>
      <c r="E43" s="319"/>
      <c r="F43" s="319"/>
      <c r="G43" s="395"/>
      <c r="H43" s="341"/>
      <c r="I43" s="342"/>
      <c r="J43" s="271"/>
      <c r="K43" s="242"/>
      <c r="L43" s="44"/>
    </row>
    <row r="44" spans="1:12" ht="12.75">
      <c r="A44" s="252"/>
      <c r="B44" s="422" t="s">
        <v>101</v>
      </c>
      <c r="C44" s="426"/>
      <c r="D44" s="428" t="s">
        <v>447</v>
      </c>
      <c r="E44" s="514"/>
      <c r="F44" s="515"/>
      <c r="G44" s="254"/>
      <c r="H44" s="247"/>
      <c r="I44" s="284"/>
      <c r="J44" s="262"/>
      <c r="K44" s="241"/>
      <c r="L44" s="44"/>
    </row>
    <row r="45" spans="1:12" ht="12.75" customHeight="1">
      <c r="A45" s="252"/>
      <c r="B45" s="422" t="s">
        <v>107</v>
      </c>
      <c r="C45" s="426"/>
      <c r="D45" s="502" t="s">
        <v>154</v>
      </c>
      <c r="E45" s="503"/>
      <c r="F45" s="504"/>
      <c r="G45" s="511"/>
      <c r="H45" s="247"/>
      <c r="I45" s="284"/>
      <c r="J45" s="262"/>
      <c r="K45" s="241"/>
      <c r="L45" s="44"/>
    </row>
    <row r="46" spans="1:12" ht="12.75" customHeight="1">
      <c r="A46" s="252"/>
      <c r="B46" s="422" t="s">
        <v>139</v>
      </c>
      <c r="C46" s="427"/>
      <c r="D46" s="505"/>
      <c r="E46" s="506"/>
      <c r="F46" s="507"/>
      <c r="G46" s="512"/>
      <c r="H46" s="247"/>
      <c r="I46" s="284"/>
      <c r="J46" s="262"/>
      <c r="K46" s="241"/>
      <c r="L46" s="44"/>
    </row>
    <row r="47" spans="1:12" ht="12.75">
      <c r="A47" s="252"/>
      <c r="B47" s="422" t="s">
        <v>108</v>
      </c>
      <c r="C47" s="427"/>
      <c r="D47" s="505"/>
      <c r="E47" s="506"/>
      <c r="F47" s="507"/>
      <c r="G47" s="512"/>
      <c r="H47" s="247"/>
      <c r="I47" s="284"/>
      <c r="J47" s="262"/>
      <c r="K47" s="241"/>
      <c r="L47" s="44"/>
    </row>
    <row r="48" spans="1:12" ht="12.75" customHeight="1">
      <c r="A48" s="252"/>
      <c r="B48" s="422" t="s">
        <v>109</v>
      </c>
      <c r="C48" s="426"/>
      <c r="D48" s="508"/>
      <c r="E48" s="509"/>
      <c r="F48" s="510"/>
      <c r="G48" s="513"/>
      <c r="H48" s="247"/>
      <c r="I48" s="284"/>
      <c r="J48" s="262"/>
      <c r="K48" s="241"/>
      <c r="L48" s="44"/>
    </row>
    <row r="49" spans="1:12" ht="15.75" customHeight="1">
      <c r="A49" s="252"/>
      <c r="B49" s="303" t="s">
        <v>40</v>
      </c>
      <c r="C49" s="319"/>
      <c r="D49" s="319"/>
      <c r="E49" s="319"/>
      <c r="F49" s="319"/>
      <c r="G49" s="395"/>
      <c r="H49" s="341"/>
      <c r="I49" s="342"/>
      <c r="J49" s="271"/>
      <c r="K49" s="242"/>
      <c r="L49" s="44"/>
    </row>
    <row r="50" spans="1:12" ht="12.75">
      <c r="A50" s="252"/>
      <c r="B50" s="518" t="s">
        <v>41</v>
      </c>
      <c r="C50" s="519"/>
      <c r="D50" s="522" t="s">
        <v>162</v>
      </c>
      <c r="E50" s="523"/>
      <c r="F50" s="524"/>
      <c r="G50" s="380"/>
      <c r="H50" s="249"/>
      <c r="I50" s="283"/>
      <c r="J50" s="262"/>
      <c r="K50" s="288"/>
      <c r="L50" s="44"/>
    </row>
    <row r="51" spans="1:12" ht="12.75" customHeight="1">
      <c r="A51" s="252"/>
      <c r="B51" s="422" t="s">
        <v>111</v>
      </c>
      <c r="C51" s="431"/>
      <c r="D51" s="494" t="s">
        <v>199</v>
      </c>
      <c r="E51" s="559"/>
      <c r="F51" s="560"/>
      <c r="G51" s="380"/>
      <c r="H51" s="249"/>
      <c r="I51" s="284"/>
      <c r="J51" s="262"/>
      <c r="K51" s="288"/>
      <c r="L51" s="44"/>
    </row>
    <row r="52" spans="1:12" s="2" customFormat="1" ht="12.75" customHeight="1">
      <c r="A52" s="251"/>
      <c r="B52" s="422" t="s">
        <v>163</v>
      </c>
      <c r="C52" s="426"/>
      <c r="D52" s="542" t="s">
        <v>198</v>
      </c>
      <c r="E52" s="543"/>
      <c r="F52" s="544"/>
      <c r="G52" s="392" t="s">
        <v>194</v>
      </c>
      <c r="H52" s="247"/>
      <c r="I52" s="284"/>
      <c r="J52" s="262"/>
      <c r="K52" s="294"/>
      <c r="L52" s="363"/>
    </row>
    <row r="53" spans="1:12" ht="12.75" customHeight="1">
      <c r="A53" s="252"/>
      <c r="B53" s="422" t="s">
        <v>112</v>
      </c>
      <c r="C53" s="426"/>
      <c r="D53" s="499" t="s">
        <v>105</v>
      </c>
      <c r="E53" s="500"/>
      <c r="F53" s="501"/>
      <c r="G53" s="381"/>
      <c r="H53" s="247"/>
      <c r="I53" s="284"/>
      <c r="J53" s="262"/>
      <c r="K53" s="288"/>
      <c r="L53" s="44"/>
    </row>
    <row r="54" spans="1:12" ht="15" customHeight="1">
      <c r="A54" s="252"/>
      <c r="B54" s="520" t="s">
        <v>42</v>
      </c>
      <c r="C54" s="521"/>
      <c r="D54" s="319"/>
      <c r="E54" s="319"/>
      <c r="F54" s="319"/>
      <c r="G54" s="393"/>
      <c r="H54" s="319"/>
      <c r="I54" s="319"/>
      <c r="J54" s="319"/>
      <c r="K54" s="243"/>
      <c r="L54" s="44"/>
    </row>
    <row r="55" spans="1:12" ht="12.75">
      <c r="A55" s="252"/>
      <c r="B55" s="422" t="s">
        <v>111</v>
      </c>
      <c r="C55" s="426"/>
      <c r="D55" s="499" t="s">
        <v>151</v>
      </c>
      <c r="E55" s="500"/>
      <c r="F55" s="501"/>
      <c r="G55" s="381"/>
      <c r="H55" s="247"/>
      <c r="I55" s="283"/>
      <c r="J55" s="262"/>
      <c r="K55" s="288"/>
      <c r="L55" s="44"/>
    </row>
    <row r="56" spans="1:12" ht="15" customHeight="1">
      <c r="A56" s="252"/>
      <c r="B56" s="422" t="s">
        <v>112</v>
      </c>
      <c r="C56" s="426"/>
      <c r="D56" s="499" t="s">
        <v>113</v>
      </c>
      <c r="E56" s="500"/>
      <c r="F56" s="501"/>
      <c r="G56" s="381"/>
      <c r="H56" s="247"/>
      <c r="I56" s="284"/>
      <c r="J56" s="262"/>
      <c r="K56" s="288"/>
      <c r="L56" s="44"/>
    </row>
    <row r="57" spans="1:12" ht="39">
      <c r="A57" s="252"/>
      <c r="B57" s="541" t="s">
        <v>43</v>
      </c>
      <c r="C57" s="426"/>
      <c r="D57" s="536" t="s">
        <v>156</v>
      </c>
      <c r="E57" s="537"/>
      <c r="F57" s="538"/>
      <c r="G57" s="381" t="s">
        <v>203</v>
      </c>
      <c r="H57" s="247"/>
      <c r="I57" s="284"/>
      <c r="J57" s="262"/>
      <c r="K57" s="288"/>
      <c r="L57" s="44"/>
    </row>
    <row r="58" spans="1:12" ht="15" customHeight="1">
      <c r="A58" s="252"/>
      <c r="B58" s="520" t="s">
        <v>44</v>
      </c>
      <c r="C58" s="521"/>
      <c r="D58" s="319"/>
      <c r="E58" s="319"/>
      <c r="F58" s="319"/>
      <c r="G58" s="393"/>
      <c r="H58" s="319"/>
      <c r="I58" s="319"/>
      <c r="J58" s="319"/>
      <c r="K58" s="243"/>
      <c r="L58" s="44"/>
    </row>
    <row r="59" spans="1:12" ht="81" customHeight="1" thickBot="1">
      <c r="A59" s="337"/>
      <c r="B59" s="623" t="s">
        <v>114</v>
      </c>
      <c r="C59" s="624"/>
      <c r="D59" s="625" t="s">
        <v>178</v>
      </c>
      <c r="E59" s="626"/>
      <c r="F59" s="627"/>
      <c r="G59" s="396" t="s">
        <v>469</v>
      </c>
      <c r="H59" s="248" t="s">
        <v>167</v>
      </c>
      <c r="I59" s="285"/>
      <c r="J59" s="338"/>
      <c r="K59" s="250"/>
      <c r="L59" s="44"/>
    </row>
    <row r="60" spans="1:12" ht="18" customHeight="1" thickBot="1">
      <c r="A60" s="424" t="s">
        <v>45</v>
      </c>
      <c r="B60" s="425"/>
      <c r="C60" s="425"/>
      <c r="D60" s="280"/>
      <c r="E60" s="280"/>
      <c r="F60" s="280"/>
      <c r="G60" s="397"/>
      <c r="H60" s="280"/>
      <c r="I60" s="280"/>
      <c r="J60" s="280"/>
      <c r="K60" s="302"/>
      <c r="L60" s="44"/>
    </row>
    <row r="61" spans="1:12" ht="15" customHeight="1">
      <c r="A61" s="295"/>
      <c r="B61" s="316" t="s">
        <v>46</v>
      </c>
      <c r="C61" s="318"/>
      <c r="D61" s="317"/>
      <c r="E61" s="317"/>
      <c r="F61" s="317"/>
      <c r="G61" s="390"/>
      <c r="H61" s="317"/>
      <c r="I61" s="317"/>
      <c r="J61" s="317"/>
      <c r="K61" s="318"/>
      <c r="L61" s="44"/>
    </row>
    <row r="62" spans="1:12" ht="15" customHeight="1">
      <c r="A62" s="251"/>
      <c r="B62" s="422" t="s">
        <v>115</v>
      </c>
      <c r="C62" s="431"/>
      <c r="D62" s="485" t="s">
        <v>440</v>
      </c>
      <c r="E62" s="486"/>
      <c r="F62" s="487"/>
      <c r="G62" s="436" t="s">
        <v>164</v>
      </c>
      <c r="H62" s="418"/>
      <c r="I62" s="261"/>
      <c r="J62" s="262"/>
      <c r="K62" s="288"/>
      <c r="L62" s="44"/>
    </row>
    <row r="63" spans="1:12" ht="15" customHeight="1">
      <c r="A63" s="251"/>
      <c r="B63" s="422" t="s">
        <v>116</v>
      </c>
      <c r="C63" s="431"/>
      <c r="D63" s="488"/>
      <c r="E63" s="489"/>
      <c r="F63" s="490"/>
      <c r="G63" s="436"/>
      <c r="H63" s="418"/>
      <c r="I63" s="261"/>
      <c r="J63" s="262"/>
      <c r="K63" s="288"/>
      <c r="L63" s="44"/>
    </row>
    <row r="64" spans="1:12" ht="12.75" customHeight="1">
      <c r="A64" s="251"/>
      <c r="B64" s="422" t="s">
        <v>117</v>
      </c>
      <c r="C64" s="431"/>
      <c r="D64" s="473" t="s">
        <v>165</v>
      </c>
      <c r="E64" s="458"/>
      <c r="F64" s="459"/>
      <c r="G64" s="436"/>
      <c r="H64" s="418"/>
      <c r="I64" s="261"/>
      <c r="J64" s="262"/>
      <c r="K64" s="288"/>
      <c r="L64" s="44"/>
    </row>
    <row r="65" spans="1:12" ht="15" customHeight="1">
      <c r="A65" s="251"/>
      <c r="B65" s="303" t="s">
        <v>47</v>
      </c>
      <c r="C65" s="319"/>
      <c r="D65" s="319"/>
      <c r="E65" s="319"/>
      <c r="F65" s="319"/>
      <c r="G65" s="393"/>
      <c r="H65" s="319"/>
      <c r="I65" s="319"/>
      <c r="J65" s="319"/>
      <c r="K65" s="243"/>
      <c r="L65" s="44"/>
    </row>
    <row r="66" spans="1:12" ht="12.75" customHeight="1">
      <c r="A66" s="251"/>
      <c r="B66" s="422" t="s">
        <v>118</v>
      </c>
      <c r="C66" s="431"/>
      <c r="D66" s="499" t="s">
        <v>152</v>
      </c>
      <c r="E66" s="500"/>
      <c r="F66" s="501"/>
      <c r="G66" s="381"/>
      <c r="H66" s="417" t="s">
        <v>166</v>
      </c>
      <c r="I66" s="261"/>
      <c r="J66" s="262"/>
      <c r="K66" s="288"/>
      <c r="L66" s="44"/>
    </row>
    <row r="67" spans="1:12" ht="12.75">
      <c r="A67" s="251"/>
      <c r="B67" s="422" t="s">
        <v>119</v>
      </c>
      <c r="C67" s="431"/>
      <c r="D67" s="432" t="s">
        <v>152</v>
      </c>
      <c r="E67" s="433"/>
      <c r="F67" s="434"/>
      <c r="G67" s="381"/>
      <c r="H67" s="417"/>
      <c r="I67" s="261"/>
      <c r="J67" s="262"/>
      <c r="K67" s="288"/>
      <c r="L67" s="44"/>
    </row>
    <row r="68" spans="1:12" ht="15" customHeight="1">
      <c r="A68" s="251"/>
      <c r="B68" s="303" t="s">
        <v>48</v>
      </c>
      <c r="C68" s="319"/>
      <c r="D68" s="319"/>
      <c r="E68" s="319"/>
      <c r="F68" s="319"/>
      <c r="G68" s="393"/>
      <c r="H68" s="319"/>
      <c r="I68" s="319"/>
      <c r="J68" s="319"/>
      <c r="K68" s="243"/>
      <c r="L68" s="44"/>
    </row>
    <row r="69" spans="1:12" s="2" customFormat="1" ht="13.5" customHeight="1">
      <c r="A69" s="251"/>
      <c r="B69" s="422" t="s">
        <v>118</v>
      </c>
      <c r="C69" s="423"/>
      <c r="D69" s="485" t="s">
        <v>435</v>
      </c>
      <c r="E69" s="486"/>
      <c r="F69" s="487"/>
      <c r="G69" s="497" t="s">
        <v>194</v>
      </c>
      <c r="H69" s="253" t="s">
        <v>450</v>
      </c>
      <c r="I69" s="306"/>
      <c r="J69" s="320"/>
      <c r="K69" s="321"/>
      <c r="L69" s="363"/>
    </row>
    <row r="70" spans="1:12" s="2" customFormat="1" ht="12.75">
      <c r="A70" s="251"/>
      <c r="B70" s="422" t="s">
        <v>119</v>
      </c>
      <c r="C70" s="423"/>
      <c r="D70" s="488"/>
      <c r="E70" s="489"/>
      <c r="F70" s="490"/>
      <c r="G70" s="498"/>
      <c r="H70" s="249"/>
      <c r="I70" s="306"/>
      <c r="J70" s="270"/>
      <c r="K70" s="294"/>
      <c r="L70" s="363"/>
    </row>
    <row r="71" spans="1:12" s="2" customFormat="1" ht="15" customHeight="1">
      <c r="A71" s="251"/>
      <c r="B71" s="303" t="s">
        <v>49</v>
      </c>
      <c r="C71" s="304"/>
      <c r="D71" s="304"/>
      <c r="E71" s="304"/>
      <c r="F71" s="304"/>
      <c r="G71" s="351"/>
      <c r="H71" s="304"/>
      <c r="I71" s="304"/>
      <c r="J71" s="304"/>
      <c r="K71" s="305"/>
      <c r="L71" s="363"/>
    </row>
    <row r="72" spans="1:12" ht="12.75" customHeight="1">
      <c r="A72" s="251"/>
      <c r="B72" s="422" t="s">
        <v>142</v>
      </c>
      <c r="C72" s="423"/>
      <c r="D72" s="428" t="s">
        <v>144</v>
      </c>
      <c r="E72" s="514"/>
      <c r="F72" s="515"/>
      <c r="G72" s="436"/>
      <c r="H72" s="435" t="s">
        <v>168</v>
      </c>
      <c r="I72" s="269"/>
      <c r="J72" s="270"/>
      <c r="K72" s="288"/>
      <c r="L72" s="44"/>
    </row>
    <row r="73" spans="1:12" ht="12.75">
      <c r="A73" s="251"/>
      <c r="B73" s="422" t="s">
        <v>143</v>
      </c>
      <c r="C73" s="423"/>
      <c r="D73" s="491" t="s">
        <v>200</v>
      </c>
      <c r="E73" s="492"/>
      <c r="F73" s="493"/>
      <c r="G73" s="436"/>
      <c r="H73" s="435"/>
      <c r="I73" s="269"/>
      <c r="J73" s="270"/>
      <c r="K73" s="288"/>
      <c r="L73" s="44"/>
    </row>
    <row r="74" spans="1:12" ht="12.75" customHeight="1">
      <c r="A74" s="251"/>
      <c r="B74" s="422" t="s">
        <v>120</v>
      </c>
      <c r="C74" s="423"/>
      <c r="D74" s="499" t="s">
        <v>121</v>
      </c>
      <c r="E74" s="500"/>
      <c r="F74" s="501"/>
      <c r="G74" s="398"/>
      <c r="H74" s="246"/>
      <c r="I74" s="343"/>
      <c r="J74" s="270"/>
      <c r="K74" s="288"/>
      <c r="L74" s="44"/>
    </row>
    <row r="75" spans="1:12" s="2" customFormat="1" ht="12.75">
      <c r="A75" s="251"/>
      <c r="B75" s="422" t="s">
        <v>123</v>
      </c>
      <c r="C75" s="423"/>
      <c r="D75" s="499" t="s">
        <v>198</v>
      </c>
      <c r="E75" s="500"/>
      <c r="F75" s="501"/>
      <c r="G75" s="381" t="s">
        <v>194</v>
      </c>
      <c r="H75" s="249"/>
      <c r="I75" s="308"/>
      <c r="J75" s="270"/>
      <c r="K75" s="294"/>
      <c r="L75" s="363"/>
    </row>
    <row r="76" spans="1:12" s="2" customFormat="1" ht="25.5" customHeight="1">
      <c r="A76" s="251"/>
      <c r="B76" s="422" t="s">
        <v>124</v>
      </c>
      <c r="C76" s="423"/>
      <c r="D76" s="473" t="s">
        <v>201</v>
      </c>
      <c r="E76" s="474"/>
      <c r="F76" s="475"/>
      <c r="G76" s="399" t="s">
        <v>202</v>
      </c>
      <c r="H76" s="348"/>
      <c r="I76" s="308"/>
      <c r="J76" s="270"/>
      <c r="K76" s="294"/>
      <c r="L76" s="363"/>
    </row>
    <row r="77" spans="1:12" s="2" customFormat="1" ht="12.75" customHeight="1">
      <c r="A77" s="251"/>
      <c r="B77" s="422" t="s">
        <v>125</v>
      </c>
      <c r="C77" s="440"/>
      <c r="D77" s="432" t="s">
        <v>198</v>
      </c>
      <c r="E77" s="433"/>
      <c r="F77" s="434"/>
      <c r="G77" s="381" t="s">
        <v>194</v>
      </c>
      <c r="H77" s="246"/>
      <c r="I77" s="307"/>
      <c r="J77" s="270"/>
      <c r="K77" s="294"/>
      <c r="L77" s="363"/>
    </row>
    <row r="78" spans="1:12" s="2" customFormat="1" ht="12.75">
      <c r="A78" s="251"/>
      <c r="B78" s="422" t="s">
        <v>126</v>
      </c>
      <c r="C78" s="423"/>
      <c r="D78" s="432" t="s">
        <v>198</v>
      </c>
      <c r="E78" s="433"/>
      <c r="F78" s="434"/>
      <c r="G78" s="381" t="s">
        <v>194</v>
      </c>
      <c r="H78" s="246"/>
      <c r="I78" s="307"/>
      <c r="J78" s="270"/>
      <c r="K78" s="294"/>
      <c r="L78" s="363"/>
    </row>
    <row r="79" spans="1:12" s="2" customFormat="1" ht="15" customHeight="1">
      <c r="A79" s="251"/>
      <c r="B79" s="303" t="s">
        <v>21</v>
      </c>
      <c r="C79" s="304"/>
      <c r="D79" s="304"/>
      <c r="E79" s="304"/>
      <c r="F79" s="304"/>
      <c r="G79" s="351"/>
      <c r="H79" s="304"/>
      <c r="I79" s="304"/>
      <c r="J79" s="304"/>
      <c r="K79" s="305"/>
      <c r="L79" s="363"/>
    </row>
    <row r="80" spans="1:12" s="2" customFormat="1" ht="15" customHeight="1">
      <c r="A80" s="251"/>
      <c r="B80" s="444" t="s">
        <v>122</v>
      </c>
      <c r="C80" s="423"/>
      <c r="D80" s="428" t="s">
        <v>140</v>
      </c>
      <c r="E80" s="429"/>
      <c r="F80" s="430"/>
      <c r="G80" s="254"/>
      <c r="H80" s="246"/>
      <c r="I80" s="307"/>
      <c r="J80" s="270"/>
      <c r="K80" s="288"/>
      <c r="L80" s="363"/>
    </row>
    <row r="81" spans="1:12" s="2" customFormat="1" ht="12.75" customHeight="1">
      <c r="A81" s="251"/>
      <c r="B81" s="525" t="s">
        <v>20</v>
      </c>
      <c r="C81" s="526"/>
      <c r="D81" s="527" t="s">
        <v>211</v>
      </c>
      <c r="E81" s="429"/>
      <c r="F81" s="430"/>
      <c r="G81" s="497" t="s">
        <v>209</v>
      </c>
      <c r="H81" s="420" t="s">
        <v>169</v>
      </c>
      <c r="I81" s="307"/>
      <c r="J81" s="270"/>
      <c r="K81" s="288"/>
      <c r="L81" s="363"/>
    </row>
    <row r="82" spans="1:12" s="2" customFormat="1" ht="12.75" customHeight="1">
      <c r="A82" s="251"/>
      <c r="B82" s="525" t="s">
        <v>27</v>
      </c>
      <c r="C82" s="526"/>
      <c r="D82" s="441" t="s">
        <v>210</v>
      </c>
      <c r="E82" s="442"/>
      <c r="F82" s="443"/>
      <c r="G82" s="498"/>
      <c r="H82" s="421"/>
      <c r="I82" s="307"/>
      <c r="J82" s="270"/>
      <c r="K82" s="288"/>
      <c r="L82" s="363"/>
    </row>
    <row r="83" spans="1:12" s="2" customFormat="1" ht="15" customHeight="1">
      <c r="A83" s="251"/>
      <c r="B83" s="303" t="s">
        <v>51</v>
      </c>
      <c r="C83" s="304"/>
      <c r="D83" s="304"/>
      <c r="E83" s="304"/>
      <c r="F83" s="304"/>
      <c r="G83" s="351"/>
      <c r="H83" s="304"/>
      <c r="I83" s="304"/>
      <c r="J83" s="304"/>
      <c r="K83" s="305"/>
      <c r="L83" s="363"/>
    </row>
    <row r="84" spans="1:12" s="2" customFormat="1" ht="15" customHeight="1">
      <c r="A84" s="251"/>
      <c r="B84" s="422" t="s">
        <v>127</v>
      </c>
      <c r="C84" s="438"/>
      <c r="D84" s="432" t="s">
        <v>470</v>
      </c>
      <c r="E84" s="433"/>
      <c r="F84" s="434"/>
      <c r="G84" s="254"/>
      <c r="H84" s="418"/>
      <c r="I84" s="307"/>
      <c r="J84" s="310"/>
      <c r="K84" s="322"/>
      <c r="L84" s="363"/>
    </row>
    <row r="85" spans="1:12" s="2" customFormat="1" ht="52.5">
      <c r="A85" s="251"/>
      <c r="B85" s="422" t="s">
        <v>128</v>
      </c>
      <c r="C85" s="438"/>
      <c r="D85" s="494" t="s">
        <v>457</v>
      </c>
      <c r="E85" s="495"/>
      <c r="F85" s="496"/>
      <c r="G85" s="400" t="s">
        <v>458</v>
      </c>
      <c r="H85" s="418"/>
      <c r="I85" s="307"/>
      <c r="J85" s="310"/>
      <c r="K85" s="322"/>
      <c r="L85" s="363"/>
    </row>
    <row r="86" spans="1:12" s="2" customFormat="1" ht="15" customHeight="1">
      <c r="A86" s="251"/>
      <c r="B86" s="422" t="s">
        <v>129</v>
      </c>
      <c r="C86" s="438"/>
      <c r="D86" s="439" t="s">
        <v>198</v>
      </c>
      <c r="E86" s="433"/>
      <c r="F86" s="434"/>
      <c r="G86" s="254" t="s">
        <v>194</v>
      </c>
      <c r="H86" s="418"/>
      <c r="I86" s="307"/>
      <c r="J86" s="310"/>
      <c r="K86" s="322"/>
      <c r="L86" s="363"/>
    </row>
    <row r="87" spans="1:12" s="2" customFormat="1" ht="44.25" customHeight="1">
      <c r="A87" s="251"/>
      <c r="B87" s="422" t="s">
        <v>22</v>
      </c>
      <c r="C87" s="438"/>
      <c r="D87" s="441" t="s">
        <v>456</v>
      </c>
      <c r="E87" s="442"/>
      <c r="F87" s="443"/>
      <c r="G87" s="483" t="s">
        <v>458</v>
      </c>
      <c r="H87" s="418"/>
      <c r="I87" s="307"/>
      <c r="J87" s="270"/>
      <c r="K87" s="294"/>
      <c r="L87" s="363"/>
    </row>
    <row r="88" spans="1:12" s="2" customFormat="1" ht="20.25" customHeight="1">
      <c r="A88" s="296"/>
      <c r="B88" s="422" t="s">
        <v>130</v>
      </c>
      <c r="C88" s="438"/>
      <c r="D88" s="441" t="s">
        <v>471</v>
      </c>
      <c r="E88" s="442"/>
      <c r="F88" s="443"/>
      <c r="G88" s="484"/>
      <c r="H88" s="418"/>
      <c r="I88" s="307"/>
      <c r="J88" s="270"/>
      <c r="K88" s="294"/>
      <c r="L88" s="363"/>
    </row>
    <row r="89" spans="1:12" s="2" customFormat="1" ht="47.25" customHeight="1" thickBot="1">
      <c r="A89" s="296"/>
      <c r="B89" s="539" t="s">
        <v>131</v>
      </c>
      <c r="C89" s="540"/>
      <c r="D89" s="561" t="s">
        <v>140</v>
      </c>
      <c r="E89" s="562"/>
      <c r="F89" s="563"/>
      <c r="G89" s="401" t="s">
        <v>203</v>
      </c>
      <c r="H89" s="419"/>
      <c r="I89" s="340"/>
      <c r="J89" s="323"/>
      <c r="K89" s="324"/>
      <c r="L89" s="363"/>
    </row>
    <row r="90" spans="1:12" ht="18" customHeight="1" thickBot="1">
      <c r="A90" s="556" t="s">
        <v>52</v>
      </c>
      <c r="B90" s="557"/>
      <c r="C90" s="557"/>
      <c r="D90" s="277"/>
      <c r="E90" s="277"/>
      <c r="F90" s="277"/>
      <c r="G90" s="402"/>
      <c r="H90" s="277"/>
      <c r="I90" s="277"/>
      <c r="J90" s="277"/>
      <c r="K90" s="278"/>
      <c r="L90" s="44"/>
    </row>
    <row r="91" spans="1:12" ht="15" customHeight="1">
      <c r="A91" s="325"/>
      <c r="B91" s="328" t="s">
        <v>53</v>
      </c>
      <c r="C91" s="329"/>
      <c r="D91" s="329"/>
      <c r="E91" s="329"/>
      <c r="F91" s="329"/>
      <c r="G91" s="352"/>
      <c r="H91" s="329"/>
      <c r="I91" s="329"/>
      <c r="J91" s="329"/>
      <c r="K91" s="330"/>
      <c r="L91" s="44"/>
    </row>
    <row r="92" spans="1:12" s="2" customFormat="1" ht="56.25" customHeight="1">
      <c r="A92" s="297"/>
      <c r="B92" s="610" t="s">
        <v>141</v>
      </c>
      <c r="C92" s="611"/>
      <c r="D92" s="605" t="s">
        <v>472</v>
      </c>
      <c r="E92" s="606"/>
      <c r="F92" s="607"/>
      <c r="G92" s="254" t="s">
        <v>212</v>
      </c>
      <c r="H92" s="349" t="s">
        <v>12</v>
      </c>
      <c r="I92" s="283"/>
      <c r="J92" s="262"/>
      <c r="K92" s="294"/>
      <c r="L92" s="363"/>
    </row>
    <row r="93" spans="1:12" s="2" customFormat="1" ht="39">
      <c r="A93" s="297"/>
      <c r="B93" s="422" t="s">
        <v>132</v>
      </c>
      <c r="C93" s="431"/>
      <c r="D93" s="428" t="s">
        <v>140</v>
      </c>
      <c r="E93" s="429"/>
      <c r="F93" s="430"/>
      <c r="G93" s="403" t="s">
        <v>203</v>
      </c>
      <c r="H93" s="247"/>
      <c r="I93" s="283"/>
      <c r="J93" s="262"/>
      <c r="K93" s="294"/>
      <c r="L93" s="363"/>
    </row>
    <row r="94" spans="1:12" s="2" customFormat="1" ht="12.75" customHeight="1">
      <c r="A94" s="297"/>
      <c r="B94" s="422" t="s">
        <v>133</v>
      </c>
      <c r="C94" s="431"/>
      <c r="D94" s="428" t="s">
        <v>198</v>
      </c>
      <c r="E94" s="429"/>
      <c r="F94" s="430"/>
      <c r="G94" s="254" t="s">
        <v>194</v>
      </c>
      <c r="H94" s="247"/>
      <c r="I94" s="283"/>
      <c r="J94" s="262"/>
      <c r="K94" s="294"/>
      <c r="L94" s="363"/>
    </row>
    <row r="95" spans="1:12" ht="12.75" customHeight="1">
      <c r="A95" s="298"/>
      <c r="B95" s="422" t="s">
        <v>134</v>
      </c>
      <c r="C95" s="431"/>
      <c r="D95" s="428" t="s">
        <v>198</v>
      </c>
      <c r="E95" s="429"/>
      <c r="F95" s="430"/>
      <c r="G95" s="254" t="s">
        <v>194</v>
      </c>
      <c r="H95" s="247"/>
      <c r="I95" s="283"/>
      <c r="J95" s="262"/>
      <c r="K95" s="288"/>
      <c r="L95" s="44"/>
    </row>
    <row r="96" spans="1:12" ht="15.75" customHeight="1">
      <c r="A96" s="298"/>
      <c r="B96" s="331" t="s">
        <v>135</v>
      </c>
      <c r="C96" s="332"/>
      <c r="D96" s="332"/>
      <c r="E96" s="332"/>
      <c r="F96" s="332"/>
      <c r="G96" s="353"/>
      <c r="H96" s="332"/>
      <c r="I96" s="332"/>
      <c r="J96" s="332"/>
      <c r="K96" s="333"/>
      <c r="L96" s="44"/>
    </row>
    <row r="97" spans="1:12" s="2" customFormat="1" ht="26.25" customHeight="1">
      <c r="A97" s="297"/>
      <c r="B97" s="444" t="s">
        <v>141</v>
      </c>
      <c r="C97" s="423"/>
      <c r="D97" s="441" t="s">
        <v>433</v>
      </c>
      <c r="E97" s="559"/>
      <c r="F97" s="560"/>
      <c r="G97" s="511" t="s">
        <v>203</v>
      </c>
      <c r="H97" s="247"/>
      <c r="I97" s="284"/>
      <c r="J97" s="320"/>
      <c r="K97" s="244"/>
      <c r="L97" s="363"/>
    </row>
    <row r="98" spans="1:12" ht="19.5" customHeight="1">
      <c r="A98" s="298"/>
      <c r="B98" s="444" t="s">
        <v>132</v>
      </c>
      <c r="C98" s="555"/>
      <c r="D98" s="428" t="s">
        <v>140</v>
      </c>
      <c r="E98" s="429"/>
      <c r="F98" s="430"/>
      <c r="G98" s="513"/>
      <c r="H98" s="247"/>
      <c r="I98" s="266"/>
      <c r="J98" s="262"/>
      <c r="K98" s="288"/>
      <c r="L98" s="44"/>
    </row>
    <row r="99" spans="1:12" ht="15" customHeight="1">
      <c r="A99" s="298"/>
      <c r="B99" s="303" t="s">
        <v>54</v>
      </c>
      <c r="C99" s="332"/>
      <c r="D99" s="332"/>
      <c r="E99" s="332"/>
      <c r="F99" s="332"/>
      <c r="G99" s="353"/>
      <c r="H99" s="332"/>
      <c r="I99" s="332"/>
      <c r="J99" s="332"/>
      <c r="K99" s="333"/>
      <c r="L99" s="44"/>
    </row>
    <row r="100" spans="1:12" s="2" customFormat="1" ht="20.25">
      <c r="A100" s="297"/>
      <c r="B100" s="422" t="s">
        <v>136</v>
      </c>
      <c r="C100" s="423"/>
      <c r="D100" s="441" t="s">
        <v>448</v>
      </c>
      <c r="E100" s="442"/>
      <c r="F100" s="443"/>
      <c r="G100" s="511" t="s">
        <v>203</v>
      </c>
      <c r="H100" s="349" t="s">
        <v>2</v>
      </c>
      <c r="I100" s="334"/>
      <c r="J100" s="320"/>
      <c r="K100" s="244"/>
      <c r="L100" s="363"/>
    </row>
    <row r="101" spans="1:12" ht="25.5" customHeight="1" thickBot="1">
      <c r="A101" s="311"/>
      <c r="B101" s="539" t="s">
        <v>132</v>
      </c>
      <c r="C101" s="540"/>
      <c r="D101" s="561" t="s">
        <v>140</v>
      </c>
      <c r="E101" s="562"/>
      <c r="F101" s="563"/>
      <c r="G101" s="513"/>
      <c r="H101" s="248"/>
      <c r="I101" s="335"/>
      <c r="J101" s="313"/>
      <c r="K101" s="314"/>
      <c r="L101" s="44"/>
    </row>
    <row r="102" spans="1:12" ht="18" customHeight="1" thickBot="1">
      <c r="A102" s="556" t="s">
        <v>149</v>
      </c>
      <c r="B102" s="557"/>
      <c r="C102" s="557"/>
      <c r="D102" s="277"/>
      <c r="E102" s="277"/>
      <c r="F102" s="277"/>
      <c r="G102" s="402"/>
      <c r="H102" s="277"/>
      <c r="I102" s="277"/>
      <c r="J102" s="277"/>
      <c r="K102" s="278"/>
      <c r="L102" s="44"/>
    </row>
    <row r="103" spans="1:12" ht="15" customHeight="1">
      <c r="A103" s="325"/>
      <c r="B103" s="326" t="s">
        <v>23</v>
      </c>
      <c r="C103" s="317"/>
      <c r="D103" s="317"/>
      <c r="E103" s="317"/>
      <c r="F103" s="317"/>
      <c r="G103" s="390"/>
      <c r="H103" s="317"/>
      <c r="I103" s="317"/>
      <c r="J103" s="317"/>
      <c r="K103" s="318"/>
      <c r="L103" s="44"/>
    </row>
    <row r="104" spans="1:12" ht="15" customHeight="1">
      <c r="A104" s="354"/>
      <c r="B104" s="549" t="s">
        <v>425</v>
      </c>
      <c r="C104" s="550"/>
      <c r="D104" s="359"/>
      <c r="E104" s="357">
        <v>1</v>
      </c>
      <c r="F104" s="243"/>
      <c r="G104" s="619" t="s">
        <v>432</v>
      </c>
      <c r="H104" s="355"/>
      <c r="I104" s="355"/>
      <c r="J104" s="355"/>
      <c r="K104" s="356"/>
      <c r="L104" s="44"/>
    </row>
    <row r="105" spans="1:12" ht="15" customHeight="1">
      <c r="A105" s="354"/>
      <c r="B105" s="549" t="s">
        <v>426</v>
      </c>
      <c r="C105" s="551"/>
      <c r="D105" s="355"/>
      <c r="E105" s="357" t="s">
        <v>434</v>
      </c>
      <c r="F105" s="356"/>
      <c r="G105" s="620"/>
      <c r="H105" s="355"/>
      <c r="I105" s="355"/>
      <c r="J105" s="355"/>
      <c r="K105" s="356"/>
      <c r="L105" s="44"/>
    </row>
    <row r="106" spans="1:12" ht="27" customHeight="1">
      <c r="A106" s="354"/>
      <c r="B106" s="549" t="s">
        <v>427</v>
      </c>
      <c r="C106" s="551"/>
      <c r="D106" s="355"/>
      <c r="E106" s="360">
        <v>20370</v>
      </c>
      <c r="F106" s="356"/>
      <c r="G106" s="620"/>
      <c r="H106" s="355"/>
      <c r="I106" s="355"/>
      <c r="J106" s="355"/>
      <c r="K106" s="356"/>
      <c r="L106" s="44"/>
    </row>
    <row r="107" spans="1:12" ht="15" customHeight="1">
      <c r="A107" s="354"/>
      <c r="B107" s="549" t="s">
        <v>428</v>
      </c>
      <c r="C107" s="551"/>
      <c r="D107" s="355"/>
      <c r="E107" s="357" t="s">
        <v>192</v>
      </c>
      <c r="F107" s="356"/>
      <c r="G107" s="621"/>
      <c r="H107" s="355"/>
      <c r="I107" s="355"/>
      <c r="J107" s="355"/>
      <c r="K107" s="356"/>
      <c r="L107" s="44"/>
    </row>
    <row r="108" spans="1:12" ht="27" customHeight="1">
      <c r="A108" s="298"/>
      <c r="B108" s="549" t="s">
        <v>429</v>
      </c>
      <c r="C108" s="551"/>
      <c r="D108" s="355"/>
      <c r="E108" s="357">
        <v>161.9</v>
      </c>
      <c r="F108" s="356"/>
      <c r="G108" s="380" t="s">
        <v>451</v>
      </c>
      <c r="H108" s="437" t="s">
        <v>157</v>
      </c>
      <c r="I108" s="261"/>
      <c r="J108" s="262"/>
      <c r="K108" s="288"/>
      <c r="L108" s="44"/>
    </row>
    <row r="109" spans="1:12" ht="60" customHeight="1">
      <c r="A109" s="298"/>
      <c r="B109" s="549" t="s">
        <v>430</v>
      </c>
      <c r="C109" s="551"/>
      <c r="D109" s="355"/>
      <c r="E109" s="357" t="s">
        <v>140</v>
      </c>
      <c r="F109" s="356"/>
      <c r="G109" s="381" t="s">
        <v>432</v>
      </c>
      <c r="H109" s="437"/>
      <c r="I109" s="261"/>
      <c r="J109" s="262"/>
      <c r="K109" s="288"/>
      <c r="L109" s="44"/>
    </row>
    <row r="110" spans="1:12" ht="15" customHeight="1">
      <c r="A110" s="298"/>
      <c r="B110" s="327" t="s">
        <v>24</v>
      </c>
      <c r="C110" s="319"/>
      <c r="D110" s="319"/>
      <c r="E110" s="319"/>
      <c r="F110" s="319"/>
      <c r="G110" s="393"/>
      <c r="H110" s="319"/>
      <c r="I110" s="319"/>
      <c r="J110" s="319"/>
      <c r="K110" s="243"/>
      <c r="L110" s="44"/>
    </row>
    <row r="111" spans="1:12" ht="15" customHeight="1">
      <c r="A111" s="315"/>
      <c r="B111" s="549" t="s">
        <v>431</v>
      </c>
      <c r="C111" s="551"/>
      <c r="D111" s="616">
        <v>13580</v>
      </c>
      <c r="E111" s="617"/>
      <c r="F111" s="618"/>
      <c r="G111" s="404" t="s">
        <v>194</v>
      </c>
      <c r="H111" s="417" t="s">
        <v>25</v>
      </c>
      <c r="I111" s="261"/>
      <c r="J111" s="262"/>
      <c r="K111" s="288"/>
      <c r="L111" s="44"/>
    </row>
    <row r="112" spans="1:12" ht="15" customHeight="1" thickBot="1">
      <c r="A112" s="311"/>
      <c r="B112" s="608" t="s">
        <v>132</v>
      </c>
      <c r="C112" s="609"/>
      <c r="D112" s="628" t="s">
        <v>140</v>
      </c>
      <c r="E112" s="629"/>
      <c r="F112" s="630"/>
      <c r="G112" s="405"/>
      <c r="H112" s="622"/>
      <c r="I112" s="312"/>
      <c r="J112" s="313"/>
      <c r="K112" s="314"/>
      <c r="L112" s="44"/>
    </row>
    <row r="113" spans="1:11" ht="18" customHeight="1">
      <c r="A113" s="558" t="s">
        <v>137</v>
      </c>
      <c r="B113" s="558"/>
      <c r="C113" s="558"/>
      <c r="D113" s="361"/>
      <c r="E113" s="361"/>
      <c r="F113" s="361"/>
      <c r="G113" s="275"/>
      <c r="H113" s="275"/>
      <c r="I113" s="275"/>
      <c r="J113" s="275"/>
      <c r="K113" s="275"/>
    </row>
    <row r="114" spans="1:11" ht="29.25" customHeight="1">
      <c r="A114" s="44"/>
      <c r="B114" s="548" t="s">
        <v>146</v>
      </c>
      <c r="C114" s="548"/>
      <c r="D114" s="548"/>
      <c r="E114" s="548"/>
      <c r="F114" s="548"/>
      <c r="G114" s="44"/>
      <c r="H114" s="276"/>
      <c r="I114" s="275"/>
      <c r="J114" s="275"/>
      <c r="K114" s="275"/>
    </row>
    <row r="115" spans="1:11" ht="27.75" customHeight="1">
      <c r="A115" s="44"/>
      <c r="B115" s="546" t="s">
        <v>204</v>
      </c>
      <c r="C115" s="547"/>
      <c r="D115" s="547"/>
      <c r="E115" s="547"/>
      <c r="F115" s="547"/>
      <c r="G115" s="44"/>
      <c r="H115" s="276"/>
      <c r="I115" s="275"/>
      <c r="J115" s="275"/>
      <c r="K115" s="275"/>
    </row>
    <row r="116" spans="1:11" ht="29.25" customHeight="1">
      <c r="A116" s="44"/>
      <c r="B116" s="545" t="s">
        <v>205</v>
      </c>
      <c r="C116" s="545"/>
      <c r="D116" s="545"/>
      <c r="E116" s="545"/>
      <c r="F116" s="545"/>
      <c r="G116" s="44"/>
      <c r="H116" s="276"/>
      <c r="I116" s="275"/>
      <c r="J116" s="275"/>
      <c r="K116" s="275"/>
    </row>
    <row r="117" spans="1:11" ht="15.75" customHeight="1">
      <c r="A117" s="44"/>
      <c r="B117" s="545" t="s">
        <v>208</v>
      </c>
      <c r="C117" s="545"/>
      <c r="D117" s="545"/>
      <c r="E117" s="545"/>
      <c r="F117" s="545"/>
      <c r="G117" s="274"/>
      <c r="H117" s="273"/>
      <c r="I117" s="272"/>
      <c r="J117" s="272"/>
      <c r="K117" s="272"/>
    </row>
    <row r="118" spans="1:11" ht="15" customHeight="1">
      <c r="A118" s="44"/>
      <c r="B118" s="545" t="s">
        <v>206</v>
      </c>
      <c r="C118" s="545"/>
      <c r="D118" s="545"/>
      <c r="E118" s="545"/>
      <c r="F118" s="545"/>
      <c r="G118" s="274"/>
      <c r="H118" s="273"/>
      <c r="I118" s="272"/>
      <c r="J118" s="272"/>
      <c r="K118" s="272"/>
    </row>
    <row r="119" spans="1:11" ht="12.75" customHeight="1">
      <c r="A119" s="44"/>
      <c r="B119" s="545" t="s">
        <v>207</v>
      </c>
      <c r="C119" s="545"/>
      <c r="D119" s="545"/>
      <c r="E119" s="545"/>
      <c r="F119" s="545"/>
      <c r="G119" s="44"/>
      <c r="H119" s="44"/>
      <c r="I119" s="44"/>
      <c r="J119" s="44"/>
      <c r="K119" s="44"/>
    </row>
    <row r="120" spans="1:11" ht="30.75" customHeight="1">
      <c r="A120" s="44"/>
      <c r="B120" s="643" t="s">
        <v>478</v>
      </c>
      <c r="C120" s="643"/>
      <c r="D120" s="643"/>
      <c r="E120" s="643"/>
      <c r="F120" s="643"/>
      <c r="G120" s="44"/>
      <c r="H120" s="44"/>
      <c r="I120" s="44"/>
      <c r="J120" s="44"/>
      <c r="K120" s="44"/>
    </row>
    <row r="169" ht="12.75">
      <c r="H169" s="339"/>
    </row>
    <row r="171" ht="12.75">
      <c r="H171" s="339"/>
    </row>
    <row r="173" ht="12.75">
      <c r="H173" s="339"/>
    </row>
    <row r="174" ht="12.75">
      <c r="H174" s="339"/>
    </row>
  </sheetData>
  <sheetProtection/>
  <mergeCells count="201">
    <mergeCell ref="H111:H112"/>
    <mergeCell ref="H108:H109"/>
    <mergeCell ref="B34:C34"/>
    <mergeCell ref="B35:C35"/>
    <mergeCell ref="B59:C59"/>
    <mergeCell ref="D59:F59"/>
    <mergeCell ref="D112:F112"/>
    <mergeCell ref="B107:C107"/>
    <mergeCell ref="B108:C108"/>
    <mergeCell ref="A3:A5"/>
    <mergeCell ref="D32:F32"/>
    <mergeCell ref="D33:F33"/>
    <mergeCell ref="D29:F29"/>
    <mergeCell ref="B32:C32"/>
    <mergeCell ref="D34:F34"/>
    <mergeCell ref="B111:C111"/>
    <mergeCell ref="G100:G101"/>
    <mergeCell ref="B92:C92"/>
    <mergeCell ref="D101:F101"/>
    <mergeCell ref="B101:C101"/>
    <mergeCell ref="B120:F120"/>
    <mergeCell ref="B119:F119"/>
    <mergeCell ref="B109:C109"/>
    <mergeCell ref="D111:F111"/>
    <mergeCell ref="G104:G107"/>
    <mergeCell ref="B31:C31"/>
    <mergeCell ref="B93:C93"/>
    <mergeCell ref="B100:C100"/>
    <mergeCell ref="D100:F100"/>
    <mergeCell ref="B95:C95"/>
    <mergeCell ref="D92:F92"/>
    <mergeCell ref="D93:F93"/>
    <mergeCell ref="B94:C94"/>
    <mergeCell ref="B97:C97"/>
    <mergeCell ref="B52:C52"/>
    <mergeCell ref="B13:C13"/>
    <mergeCell ref="B11:C11"/>
    <mergeCell ref="B24:C24"/>
    <mergeCell ref="B29:C29"/>
    <mergeCell ref="D28:F28"/>
    <mergeCell ref="G97:G98"/>
    <mergeCell ref="B28:C28"/>
    <mergeCell ref="D24:F24"/>
    <mergeCell ref="D27:F27"/>
    <mergeCell ref="D30:F30"/>
    <mergeCell ref="I22:I23"/>
    <mergeCell ref="H22:H23"/>
    <mergeCell ref="B26:C26"/>
    <mergeCell ref="B27:C27"/>
    <mergeCell ref="B30:C30"/>
    <mergeCell ref="D3:F5"/>
    <mergeCell ref="D9:F9"/>
    <mergeCell ref="D7:F7"/>
    <mergeCell ref="B3:C5"/>
    <mergeCell ref="D13:F13"/>
    <mergeCell ref="B23:C23"/>
    <mergeCell ref="D11:F11"/>
    <mergeCell ref="D23:F23"/>
    <mergeCell ref="A25:C25"/>
    <mergeCell ref="B33:C33"/>
    <mergeCell ref="D22:F22"/>
    <mergeCell ref="B22:C22"/>
    <mergeCell ref="D20:F20"/>
    <mergeCell ref="B16:C16"/>
    <mergeCell ref="B19:C19"/>
    <mergeCell ref="A6:C6"/>
    <mergeCell ref="A12:C12"/>
    <mergeCell ref="B7:C7"/>
    <mergeCell ref="B8:C8"/>
    <mergeCell ref="B9:C9"/>
    <mergeCell ref="B10:C10"/>
    <mergeCell ref="D10:F10"/>
    <mergeCell ref="B98:C98"/>
    <mergeCell ref="A102:C102"/>
    <mergeCell ref="B106:C106"/>
    <mergeCell ref="A113:C113"/>
    <mergeCell ref="D97:F97"/>
    <mergeCell ref="D94:F94"/>
    <mergeCell ref="D51:F51"/>
    <mergeCell ref="D89:F89"/>
    <mergeCell ref="A90:C90"/>
    <mergeCell ref="B118:F118"/>
    <mergeCell ref="B116:F116"/>
    <mergeCell ref="B117:F117"/>
    <mergeCell ref="B115:F115"/>
    <mergeCell ref="B114:F114"/>
    <mergeCell ref="D95:F95"/>
    <mergeCell ref="B104:C104"/>
    <mergeCell ref="B105:C105"/>
    <mergeCell ref="D98:F98"/>
    <mergeCell ref="B112:C112"/>
    <mergeCell ref="B89:C89"/>
    <mergeCell ref="B56:C56"/>
    <mergeCell ref="B57:C57"/>
    <mergeCell ref="D52:F52"/>
    <mergeCell ref="B88:C88"/>
    <mergeCell ref="D88:F88"/>
    <mergeCell ref="B87:C87"/>
    <mergeCell ref="B85:C85"/>
    <mergeCell ref="B58:C58"/>
    <mergeCell ref="D37:F37"/>
    <mergeCell ref="B37:C37"/>
    <mergeCell ref="D35:F35"/>
    <mergeCell ref="B42:C42"/>
    <mergeCell ref="B36:C36"/>
    <mergeCell ref="D39:F40"/>
    <mergeCell ref="D42:F42"/>
    <mergeCell ref="D50:F50"/>
    <mergeCell ref="B82:C82"/>
    <mergeCell ref="B76:C76"/>
    <mergeCell ref="B81:C81"/>
    <mergeCell ref="D81:F81"/>
    <mergeCell ref="B40:C40"/>
    <mergeCell ref="B44:C44"/>
    <mergeCell ref="B47:C47"/>
    <mergeCell ref="B41:C41"/>
    <mergeCell ref="B53:C53"/>
    <mergeCell ref="B50:C50"/>
    <mergeCell ref="B73:C73"/>
    <mergeCell ref="D72:F72"/>
    <mergeCell ref="B72:C72"/>
    <mergeCell ref="D66:F66"/>
    <mergeCell ref="H62:H64"/>
    <mergeCell ref="B51:C51"/>
    <mergeCell ref="B55:C55"/>
    <mergeCell ref="B54:C54"/>
    <mergeCell ref="D53:F53"/>
    <mergeCell ref="B78:C78"/>
    <mergeCell ref="D55:F55"/>
    <mergeCell ref="B62:C62"/>
    <mergeCell ref="D56:F56"/>
    <mergeCell ref="B64:C64"/>
    <mergeCell ref="B66:C66"/>
    <mergeCell ref="D64:F64"/>
    <mergeCell ref="B75:C75"/>
    <mergeCell ref="D75:F75"/>
    <mergeCell ref="D57:F57"/>
    <mergeCell ref="G39:G40"/>
    <mergeCell ref="D45:F48"/>
    <mergeCell ref="G45:G48"/>
    <mergeCell ref="D44:F44"/>
    <mergeCell ref="D41:F41"/>
    <mergeCell ref="B45:C45"/>
    <mergeCell ref="B46:C46"/>
    <mergeCell ref="B48:C48"/>
    <mergeCell ref="G81:G82"/>
    <mergeCell ref="D82:F82"/>
    <mergeCell ref="D78:F78"/>
    <mergeCell ref="D76:F76"/>
    <mergeCell ref="D74:F74"/>
    <mergeCell ref="D77:F77"/>
    <mergeCell ref="D16:F16"/>
    <mergeCell ref="G13:G15"/>
    <mergeCell ref="G3:G5"/>
    <mergeCell ref="G87:G88"/>
    <mergeCell ref="D62:F63"/>
    <mergeCell ref="D73:F73"/>
    <mergeCell ref="D85:F85"/>
    <mergeCell ref="G62:G64"/>
    <mergeCell ref="D69:F70"/>
    <mergeCell ref="G69:G70"/>
    <mergeCell ref="D19:F19"/>
    <mergeCell ref="D14:F14"/>
    <mergeCell ref="D17:F17"/>
    <mergeCell ref="B17:C17"/>
    <mergeCell ref="D21:F21"/>
    <mergeCell ref="B15:C15"/>
    <mergeCell ref="B14:C14"/>
    <mergeCell ref="D18:F18"/>
    <mergeCell ref="B18:C18"/>
    <mergeCell ref="D15:F15"/>
    <mergeCell ref="D87:F87"/>
    <mergeCell ref="B80:C80"/>
    <mergeCell ref="D80:F80"/>
    <mergeCell ref="B70:C70"/>
    <mergeCell ref="J3:K3"/>
    <mergeCell ref="J4:K4"/>
    <mergeCell ref="I3:I5"/>
    <mergeCell ref="H3:H5"/>
    <mergeCell ref="B20:C20"/>
    <mergeCell ref="B21:C21"/>
    <mergeCell ref="H72:H73"/>
    <mergeCell ref="G72:G73"/>
    <mergeCell ref="B63:C63"/>
    <mergeCell ref="B74:C74"/>
    <mergeCell ref="H39:H41"/>
    <mergeCell ref="B86:C86"/>
    <mergeCell ref="D86:F86"/>
    <mergeCell ref="B84:C84"/>
    <mergeCell ref="D84:F84"/>
    <mergeCell ref="B77:C77"/>
    <mergeCell ref="H66:H67"/>
    <mergeCell ref="H84:H89"/>
    <mergeCell ref="H81:H82"/>
    <mergeCell ref="B69:C69"/>
    <mergeCell ref="A60:C60"/>
    <mergeCell ref="B38:C38"/>
    <mergeCell ref="B39:C39"/>
    <mergeCell ref="D38:F38"/>
    <mergeCell ref="B67:C67"/>
    <mergeCell ref="D67:F67"/>
  </mergeCells>
  <printOptions/>
  <pageMargins left="0.9" right="0.75" top="0.68" bottom="0.73" header="0.49" footer="0.59"/>
  <pageSetup fitToHeight="6" fitToWidth="1" horizontalDpi="600" verticalDpi="600" orientation="landscape" scale="44" r:id="rId2"/>
  <drawing r:id="rId1"/>
</worksheet>
</file>

<file path=xl/worksheets/sheet2.xml><?xml version="1.0" encoding="utf-8"?>
<worksheet xmlns="http://schemas.openxmlformats.org/spreadsheetml/2006/main" xmlns:r="http://schemas.openxmlformats.org/officeDocument/2006/relationships">
  <dimension ref="A1:M35"/>
  <sheetViews>
    <sheetView zoomScalePageLayoutView="0" workbookViewId="0" topLeftCell="A1">
      <selection activeCell="I20" sqref="I20"/>
    </sheetView>
  </sheetViews>
  <sheetFormatPr defaultColWidth="9.33203125" defaultRowHeight="10.5"/>
  <cols>
    <col min="1" max="1" width="33" style="130" customWidth="1"/>
    <col min="2" max="2" width="19.33203125" style="130" customWidth="1"/>
    <col min="3" max="3" width="14.33203125" style="130" customWidth="1"/>
    <col min="4" max="4" width="13.5" style="130" customWidth="1"/>
    <col min="5" max="5" width="14.83203125" style="130" customWidth="1"/>
    <col min="6" max="6" width="13.66015625" style="130" customWidth="1"/>
    <col min="7" max="7" width="14.33203125" style="130" customWidth="1"/>
    <col min="8" max="8" width="12.66015625" style="130" customWidth="1"/>
    <col min="9" max="9" width="14.5" style="130" customWidth="1"/>
    <col min="10" max="10" width="12.66015625" style="130" customWidth="1"/>
    <col min="11" max="11" width="13.83203125" style="130" customWidth="1"/>
    <col min="12" max="12" width="9.33203125" style="130" customWidth="1"/>
    <col min="13" max="13" width="11.66015625" style="130" bestFit="1" customWidth="1"/>
    <col min="14" max="16384" width="9.33203125" style="130" customWidth="1"/>
  </cols>
  <sheetData>
    <row r="1" spans="1:11" ht="15">
      <c r="A1" s="127" t="s">
        <v>414</v>
      </c>
      <c r="B1" s="128"/>
      <c r="C1" s="128"/>
      <c r="D1" s="128"/>
      <c r="E1" s="71"/>
      <c r="F1" s="129"/>
      <c r="G1" s="71"/>
      <c r="H1" s="71"/>
      <c r="I1" s="129"/>
      <c r="J1" s="129"/>
      <c r="K1" s="71"/>
    </row>
    <row r="2" spans="1:11" ht="15">
      <c r="A2" s="127"/>
      <c r="B2" s="128"/>
      <c r="C2" s="128"/>
      <c r="D2" s="128"/>
      <c r="E2" s="71"/>
      <c r="F2" s="129"/>
      <c r="G2" s="71"/>
      <c r="H2" s="71"/>
      <c r="I2" s="129"/>
      <c r="J2" s="129"/>
      <c r="K2" s="71"/>
    </row>
    <row r="3" spans="1:11" ht="39">
      <c r="A3" s="131" t="s">
        <v>441</v>
      </c>
      <c r="B3" s="131" t="s">
        <v>415</v>
      </c>
      <c r="C3" s="132" t="s">
        <v>416</v>
      </c>
      <c r="D3" s="132" t="s">
        <v>417</v>
      </c>
      <c r="E3" s="132" t="s">
        <v>376</v>
      </c>
      <c r="F3" s="132" t="s">
        <v>418</v>
      </c>
      <c r="G3" s="132" t="s">
        <v>419</v>
      </c>
      <c r="H3" s="132" t="s">
        <v>420</v>
      </c>
      <c r="I3" s="132" t="s">
        <v>421</v>
      </c>
      <c r="J3" s="132" t="s">
        <v>422</v>
      </c>
      <c r="K3" s="132" t="s">
        <v>423</v>
      </c>
    </row>
    <row r="4" spans="1:11" ht="12.75">
      <c r="A4" s="133" t="s">
        <v>382</v>
      </c>
      <c r="B4" s="134">
        <v>950</v>
      </c>
      <c r="C4" s="135" t="s">
        <v>424</v>
      </c>
      <c r="D4" s="122">
        <v>9498.67555</v>
      </c>
      <c r="E4" s="124">
        <v>1</v>
      </c>
      <c r="F4" s="136">
        <v>629.90928</v>
      </c>
      <c r="G4" s="413">
        <v>189</v>
      </c>
      <c r="H4" s="137">
        <v>0.35109624674842066</v>
      </c>
      <c r="I4" s="138">
        <v>379.96919999999994</v>
      </c>
      <c r="J4" s="139">
        <f aca="true" t="shared" si="0" ref="J4:J27">B4/I4</f>
        <v>2.5002026480041017</v>
      </c>
      <c r="K4" s="137">
        <v>0.6196581196581197</v>
      </c>
    </row>
    <row r="5" spans="1:11" ht="12.75">
      <c r="A5" s="133" t="s">
        <v>384</v>
      </c>
      <c r="B5" s="134">
        <v>950</v>
      </c>
      <c r="C5" s="140" t="s">
        <v>424</v>
      </c>
      <c r="D5" s="123">
        <v>9498.67555</v>
      </c>
      <c r="E5" s="125">
        <v>1</v>
      </c>
      <c r="F5" s="141">
        <v>629.90928</v>
      </c>
      <c r="G5" s="414">
        <v>189</v>
      </c>
      <c r="H5" s="142">
        <v>0.35109624674842066</v>
      </c>
      <c r="I5" s="143">
        <v>379.96919999999994</v>
      </c>
      <c r="J5" s="144">
        <f t="shared" si="0"/>
        <v>2.5002026480041017</v>
      </c>
      <c r="K5" s="142">
        <v>0.6196581196581197</v>
      </c>
    </row>
    <row r="6" spans="1:11" ht="12.75">
      <c r="A6" s="133" t="s">
        <v>385</v>
      </c>
      <c r="B6" s="134">
        <v>950</v>
      </c>
      <c r="C6" s="140" t="s">
        <v>424</v>
      </c>
      <c r="D6" s="123">
        <v>9498.67555</v>
      </c>
      <c r="E6" s="125">
        <v>1</v>
      </c>
      <c r="F6" s="141">
        <v>629.90928</v>
      </c>
      <c r="G6" s="414">
        <v>189</v>
      </c>
      <c r="H6" s="142">
        <v>1.1010869565217392</v>
      </c>
      <c r="I6" s="143">
        <v>949.9229999999999</v>
      </c>
      <c r="J6" s="143">
        <f t="shared" si="0"/>
        <v>1.0000810592016407</v>
      </c>
      <c r="K6" s="142">
        <v>0.6196581196581197</v>
      </c>
    </row>
    <row r="7" spans="1:11" ht="12.75">
      <c r="A7" s="133" t="s">
        <v>387</v>
      </c>
      <c r="B7" s="134">
        <v>950</v>
      </c>
      <c r="C7" s="140" t="s">
        <v>424</v>
      </c>
      <c r="D7" s="123">
        <v>9498.67555</v>
      </c>
      <c r="E7" s="125">
        <v>1</v>
      </c>
      <c r="F7" s="141">
        <v>629.90928</v>
      </c>
      <c r="G7" s="414">
        <v>189</v>
      </c>
      <c r="H7" s="142">
        <v>0.35109624674842066</v>
      </c>
      <c r="I7" s="143">
        <v>379.96919999999994</v>
      </c>
      <c r="J7" s="144">
        <f t="shared" si="0"/>
        <v>2.5002026480041017</v>
      </c>
      <c r="K7" s="142">
        <v>0.6196581196581197</v>
      </c>
    </row>
    <row r="8" spans="1:11" ht="12.75">
      <c r="A8" s="133" t="s">
        <v>388</v>
      </c>
      <c r="B8" s="134">
        <v>950</v>
      </c>
      <c r="C8" s="140" t="s">
        <v>424</v>
      </c>
      <c r="D8" s="123">
        <v>9498.67555</v>
      </c>
      <c r="E8" s="125">
        <v>1</v>
      </c>
      <c r="F8" s="141">
        <v>379.96919999999994</v>
      </c>
      <c r="G8" s="414">
        <v>114</v>
      </c>
      <c r="H8" s="142">
        <v>0.35109624674842066</v>
      </c>
      <c r="I8" s="143">
        <v>379.96919999999994</v>
      </c>
      <c r="J8" s="144">
        <f t="shared" si="0"/>
        <v>2.5002026480041017</v>
      </c>
      <c r="K8" s="142">
        <v>0.6196581196581197</v>
      </c>
    </row>
    <row r="9" spans="1:11" ht="12.75">
      <c r="A9" s="133" t="s">
        <v>389</v>
      </c>
      <c r="B9" s="134">
        <v>950</v>
      </c>
      <c r="C9" s="140" t="s">
        <v>424</v>
      </c>
      <c r="D9" s="123">
        <v>9498.67555</v>
      </c>
      <c r="E9" s="125">
        <v>1</v>
      </c>
      <c r="F9" s="141">
        <v>379.96919999999994</v>
      </c>
      <c r="G9" s="414">
        <v>114</v>
      </c>
      <c r="H9" s="142">
        <v>0.35109624674842066</v>
      </c>
      <c r="I9" s="143">
        <v>379.96919999999994</v>
      </c>
      <c r="J9" s="144">
        <f t="shared" si="0"/>
        <v>2.5002026480041017</v>
      </c>
      <c r="K9" s="142">
        <v>0.6196581196581197</v>
      </c>
    </row>
    <row r="10" spans="1:11" ht="12.75">
      <c r="A10" s="133" t="s">
        <v>390</v>
      </c>
      <c r="B10" s="134">
        <v>950</v>
      </c>
      <c r="C10" s="140" t="s">
        <v>424</v>
      </c>
      <c r="D10" s="123">
        <v>9498.67555</v>
      </c>
      <c r="E10" s="125">
        <v>1</v>
      </c>
      <c r="F10" s="141">
        <v>379.96919999999994</v>
      </c>
      <c r="G10" s="414">
        <v>114</v>
      </c>
      <c r="H10" s="142">
        <v>0.35109624674842066</v>
      </c>
      <c r="I10" s="143">
        <v>379.96919999999994</v>
      </c>
      <c r="J10" s="144">
        <f t="shared" si="0"/>
        <v>2.5002026480041017</v>
      </c>
      <c r="K10" s="142">
        <v>0.6196581196581197</v>
      </c>
    </row>
    <row r="11" spans="1:11" ht="12.75">
      <c r="A11" s="133" t="s">
        <v>391</v>
      </c>
      <c r="B11" s="134">
        <v>950</v>
      </c>
      <c r="C11" s="140" t="s">
        <v>424</v>
      </c>
      <c r="D11" s="123">
        <v>9498.67555</v>
      </c>
      <c r="E11" s="125">
        <v>1</v>
      </c>
      <c r="F11" s="141">
        <v>379.96919999999994</v>
      </c>
      <c r="G11" s="414">
        <v>114</v>
      </c>
      <c r="H11" s="142">
        <v>0.35109624674842066</v>
      </c>
      <c r="I11" s="143">
        <v>379.96919999999994</v>
      </c>
      <c r="J11" s="144">
        <f t="shared" si="0"/>
        <v>2.5002026480041017</v>
      </c>
      <c r="K11" s="142">
        <v>0.6196581196581197</v>
      </c>
    </row>
    <row r="12" spans="1:11" ht="12.75">
      <c r="A12" s="133" t="s">
        <v>392</v>
      </c>
      <c r="B12" s="134">
        <v>950</v>
      </c>
      <c r="C12" s="140" t="s">
        <v>424</v>
      </c>
      <c r="D12" s="123">
        <v>9498.67555</v>
      </c>
      <c r="E12" s="125">
        <v>8</v>
      </c>
      <c r="F12" s="141">
        <v>629.90928</v>
      </c>
      <c r="G12" s="414">
        <v>189</v>
      </c>
      <c r="H12" s="142">
        <v>0.35109624674842066</v>
      </c>
      <c r="I12" s="143">
        <v>379.96919999999994</v>
      </c>
      <c r="J12" s="144">
        <f t="shared" si="0"/>
        <v>2.5002026480041017</v>
      </c>
      <c r="K12" s="142">
        <v>0.6196581196581197</v>
      </c>
    </row>
    <row r="13" spans="1:11" ht="12.75">
      <c r="A13" s="133" t="s">
        <v>393</v>
      </c>
      <c r="B13" s="134">
        <v>950</v>
      </c>
      <c r="C13" s="140" t="s">
        <v>424</v>
      </c>
      <c r="D13" s="123">
        <v>9498.67555</v>
      </c>
      <c r="E13" s="125">
        <v>8</v>
      </c>
      <c r="F13" s="141">
        <v>629.90928</v>
      </c>
      <c r="G13" s="414">
        <v>189</v>
      </c>
      <c r="H13" s="142">
        <v>0.35109624674842066</v>
      </c>
      <c r="I13" s="143">
        <v>379.96919999999994</v>
      </c>
      <c r="J13" s="144">
        <f t="shared" si="0"/>
        <v>2.5002026480041017</v>
      </c>
      <c r="K13" s="142">
        <v>0.6196581196581197</v>
      </c>
    </row>
    <row r="14" spans="1:11" ht="12.75">
      <c r="A14" s="133" t="s">
        <v>394</v>
      </c>
      <c r="B14" s="134">
        <v>950</v>
      </c>
      <c r="C14" s="140" t="s">
        <v>424</v>
      </c>
      <c r="D14" s="123">
        <v>9498.67555</v>
      </c>
      <c r="E14" s="125">
        <v>8</v>
      </c>
      <c r="F14" s="141">
        <v>629.90928</v>
      </c>
      <c r="G14" s="414">
        <v>189</v>
      </c>
      <c r="H14" s="142">
        <v>0.35109624674842066</v>
      </c>
      <c r="I14" s="143">
        <v>379.96919999999994</v>
      </c>
      <c r="J14" s="144">
        <f t="shared" si="0"/>
        <v>2.5002026480041017</v>
      </c>
      <c r="K14" s="142">
        <v>0.6196581196581197</v>
      </c>
    </row>
    <row r="15" spans="1:11" ht="12.75">
      <c r="A15" s="133" t="s">
        <v>395</v>
      </c>
      <c r="B15" s="134">
        <v>950</v>
      </c>
      <c r="C15" s="140" t="s">
        <v>424</v>
      </c>
      <c r="D15" s="123">
        <v>9498.67555</v>
      </c>
      <c r="E15" s="125">
        <v>8</v>
      </c>
      <c r="F15" s="141">
        <v>629.90928</v>
      </c>
      <c r="G15" s="414">
        <v>189</v>
      </c>
      <c r="H15" s="142">
        <v>0.35109624674842066</v>
      </c>
      <c r="I15" s="143">
        <v>379.96919999999994</v>
      </c>
      <c r="J15" s="144">
        <f t="shared" si="0"/>
        <v>2.5002026480041017</v>
      </c>
      <c r="K15" s="142">
        <v>0.6196581196581197</v>
      </c>
    </row>
    <row r="16" spans="1:11" ht="12.75">
      <c r="A16" s="133" t="s">
        <v>396</v>
      </c>
      <c r="B16" s="134">
        <v>950</v>
      </c>
      <c r="C16" s="140" t="s">
        <v>424</v>
      </c>
      <c r="D16" s="123">
        <v>9498.67555</v>
      </c>
      <c r="E16" s="125">
        <v>8</v>
      </c>
      <c r="F16" s="141">
        <v>379.96919999999994</v>
      </c>
      <c r="G16" s="414">
        <v>114</v>
      </c>
      <c r="H16" s="142">
        <v>0.35109624674842066</v>
      </c>
      <c r="I16" s="143">
        <v>379.96919999999994</v>
      </c>
      <c r="J16" s="144">
        <f t="shared" si="0"/>
        <v>2.5002026480041017</v>
      </c>
      <c r="K16" s="142">
        <v>0.6196581196581197</v>
      </c>
    </row>
    <row r="17" spans="1:11" ht="12.75">
      <c r="A17" s="133" t="s">
        <v>397</v>
      </c>
      <c r="B17" s="134">
        <v>950</v>
      </c>
      <c r="C17" s="140" t="s">
        <v>424</v>
      </c>
      <c r="D17" s="123">
        <v>9498.67555</v>
      </c>
      <c r="E17" s="125">
        <v>8</v>
      </c>
      <c r="F17" s="141">
        <v>379.96919999999994</v>
      </c>
      <c r="G17" s="414">
        <v>114</v>
      </c>
      <c r="H17" s="142">
        <v>0.35109624674842066</v>
      </c>
      <c r="I17" s="143">
        <v>379.96919999999994</v>
      </c>
      <c r="J17" s="144">
        <f t="shared" si="0"/>
        <v>2.5002026480041017</v>
      </c>
      <c r="K17" s="142">
        <v>0.6196581196581197</v>
      </c>
    </row>
    <row r="18" spans="1:11" ht="12.75">
      <c r="A18" s="133" t="s">
        <v>398</v>
      </c>
      <c r="B18" s="134">
        <v>950</v>
      </c>
      <c r="C18" s="140" t="s">
        <v>424</v>
      </c>
      <c r="D18" s="123">
        <v>9498.67555</v>
      </c>
      <c r="E18" s="125">
        <v>8</v>
      </c>
      <c r="F18" s="141">
        <v>379.96919999999994</v>
      </c>
      <c r="G18" s="414">
        <v>114</v>
      </c>
      <c r="H18" s="142">
        <v>0.35109624674842066</v>
      </c>
      <c r="I18" s="143">
        <v>379.96919999999994</v>
      </c>
      <c r="J18" s="144">
        <f t="shared" si="0"/>
        <v>2.5002026480041017</v>
      </c>
      <c r="K18" s="142">
        <v>0.6196581196581197</v>
      </c>
    </row>
    <row r="19" spans="1:11" ht="12.75">
      <c r="A19" s="133" t="s">
        <v>399</v>
      </c>
      <c r="B19" s="134">
        <v>950</v>
      </c>
      <c r="C19" s="140" t="s">
        <v>424</v>
      </c>
      <c r="D19" s="123">
        <v>9498.67555</v>
      </c>
      <c r="E19" s="125">
        <v>8</v>
      </c>
      <c r="F19" s="141">
        <v>379.96919999999994</v>
      </c>
      <c r="G19" s="414">
        <v>114</v>
      </c>
      <c r="H19" s="142">
        <v>0.35109624674842066</v>
      </c>
      <c r="I19" s="143">
        <v>379.96919999999994</v>
      </c>
      <c r="J19" s="144">
        <f t="shared" si="0"/>
        <v>2.5002026480041017</v>
      </c>
      <c r="K19" s="142">
        <v>0.6196581196581197</v>
      </c>
    </row>
    <row r="20" spans="1:11" ht="12.75">
      <c r="A20" s="133" t="s">
        <v>400</v>
      </c>
      <c r="B20" s="134">
        <v>950</v>
      </c>
      <c r="C20" s="140" t="s">
        <v>424</v>
      </c>
      <c r="D20" s="123">
        <v>9498.67555</v>
      </c>
      <c r="E20" s="125">
        <v>1</v>
      </c>
      <c r="F20" s="141">
        <v>629.90928</v>
      </c>
      <c r="G20" s="414">
        <v>189</v>
      </c>
      <c r="H20" s="142">
        <v>0.35109624674842066</v>
      </c>
      <c r="I20" s="143">
        <v>379.96919999999994</v>
      </c>
      <c r="J20" s="144">
        <f t="shared" si="0"/>
        <v>2.5002026480041017</v>
      </c>
      <c r="K20" s="142">
        <v>0.6196581196581197</v>
      </c>
    </row>
    <row r="21" spans="1:11" ht="12.75">
      <c r="A21" s="133" t="s">
        <v>401</v>
      </c>
      <c r="B21" s="134">
        <v>950</v>
      </c>
      <c r="C21" s="140" t="s">
        <v>424</v>
      </c>
      <c r="D21" s="123">
        <v>9498.67555</v>
      </c>
      <c r="E21" s="125">
        <v>1</v>
      </c>
      <c r="F21" s="141">
        <v>629.90928</v>
      </c>
      <c r="G21" s="414">
        <v>189</v>
      </c>
      <c r="H21" s="142">
        <v>0.35109624674842066</v>
      </c>
      <c r="I21" s="143">
        <v>379.96919999999994</v>
      </c>
      <c r="J21" s="144">
        <f t="shared" si="0"/>
        <v>2.5002026480041017</v>
      </c>
      <c r="K21" s="142">
        <v>0.6196581196581197</v>
      </c>
    </row>
    <row r="22" spans="1:11" ht="12.75">
      <c r="A22" s="133" t="s">
        <v>402</v>
      </c>
      <c r="B22" s="134">
        <v>950</v>
      </c>
      <c r="C22" s="140" t="s">
        <v>424</v>
      </c>
      <c r="D22" s="123">
        <v>9498.67555</v>
      </c>
      <c r="E22" s="125">
        <v>1</v>
      </c>
      <c r="F22" s="141">
        <v>629.90928</v>
      </c>
      <c r="G22" s="414">
        <v>189</v>
      </c>
      <c r="H22" s="142">
        <v>0.35109624674842066</v>
      </c>
      <c r="I22" s="143">
        <v>379.96919999999994</v>
      </c>
      <c r="J22" s="144">
        <f t="shared" si="0"/>
        <v>2.5002026480041017</v>
      </c>
      <c r="K22" s="142">
        <v>0.6196581196581197</v>
      </c>
    </row>
    <row r="23" spans="1:11" ht="12.75">
      <c r="A23" s="133" t="s">
        <v>403</v>
      </c>
      <c r="B23" s="134">
        <v>950</v>
      </c>
      <c r="C23" s="140" t="s">
        <v>424</v>
      </c>
      <c r="D23" s="123">
        <v>9498.67555</v>
      </c>
      <c r="E23" s="125">
        <v>1</v>
      </c>
      <c r="F23" s="141">
        <v>629.90928</v>
      </c>
      <c r="G23" s="414">
        <v>189</v>
      </c>
      <c r="H23" s="142">
        <v>0.35109624674842066</v>
      </c>
      <c r="I23" s="143">
        <v>379.96919999999994</v>
      </c>
      <c r="J23" s="144">
        <f t="shared" si="0"/>
        <v>2.5002026480041017</v>
      </c>
      <c r="K23" s="142">
        <v>0.6196581196581197</v>
      </c>
    </row>
    <row r="24" spans="1:11" ht="12.75">
      <c r="A24" s="133" t="s">
        <v>404</v>
      </c>
      <c r="B24" s="134">
        <v>950</v>
      </c>
      <c r="C24" s="140" t="s">
        <v>424</v>
      </c>
      <c r="D24" s="123">
        <v>9498.67555</v>
      </c>
      <c r="E24" s="125">
        <v>1</v>
      </c>
      <c r="F24" s="141">
        <v>379.96919999999994</v>
      </c>
      <c r="G24" s="414">
        <v>114</v>
      </c>
      <c r="H24" s="142">
        <v>0.35109624674842066</v>
      </c>
      <c r="I24" s="143">
        <v>379.96919999999994</v>
      </c>
      <c r="J24" s="144">
        <f t="shared" si="0"/>
        <v>2.5002026480041017</v>
      </c>
      <c r="K24" s="142">
        <v>0.6196581196581197</v>
      </c>
    </row>
    <row r="25" spans="1:11" ht="12.75">
      <c r="A25" s="133" t="s">
        <v>405</v>
      </c>
      <c r="B25" s="134">
        <v>950</v>
      </c>
      <c r="C25" s="140" t="s">
        <v>424</v>
      </c>
      <c r="D25" s="123">
        <v>9498.67555</v>
      </c>
      <c r="E25" s="125">
        <v>1</v>
      </c>
      <c r="F25" s="141">
        <v>379.96919999999994</v>
      </c>
      <c r="G25" s="414">
        <v>114</v>
      </c>
      <c r="H25" s="142">
        <v>0.35109624674842066</v>
      </c>
      <c r="I25" s="143">
        <v>379.96919999999994</v>
      </c>
      <c r="J25" s="144">
        <f t="shared" si="0"/>
        <v>2.5002026480041017</v>
      </c>
      <c r="K25" s="142">
        <v>0.6196581196581197</v>
      </c>
    </row>
    <row r="26" spans="1:11" ht="12.75">
      <c r="A26" s="133" t="s">
        <v>406</v>
      </c>
      <c r="B26" s="134">
        <v>950</v>
      </c>
      <c r="C26" s="140" t="s">
        <v>424</v>
      </c>
      <c r="D26" s="123">
        <v>9498.67555</v>
      </c>
      <c r="E26" s="125">
        <v>1</v>
      </c>
      <c r="F26" s="141">
        <v>379.96919999999994</v>
      </c>
      <c r="G26" s="414">
        <v>114</v>
      </c>
      <c r="H26" s="142">
        <v>0.35109624674842066</v>
      </c>
      <c r="I26" s="143">
        <v>379.96919999999994</v>
      </c>
      <c r="J26" s="144">
        <f t="shared" si="0"/>
        <v>2.5002026480041017</v>
      </c>
      <c r="K26" s="142">
        <v>0.6196581196581197</v>
      </c>
    </row>
    <row r="27" spans="1:11" ht="12.75">
      <c r="A27" s="133" t="s">
        <v>407</v>
      </c>
      <c r="B27" s="134">
        <v>950</v>
      </c>
      <c r="C27" s="140" t="s">
        <v>424</v>
      </c>
      <c r="D27" s="123">
        <v>9498.67555</v>
      </c>
      <c r="E27" s="125">
        <v>1</v>
      </c>
      <c r="F27" s="141">
        <v>379.96919999999994</v>
      </c>
      <c r="G27" s="414">
        <v>114</v>
      </c>
      <c r="H27" s="142">
        <v>0.35109624674842066</v>
      </c>
      <c r="I27" s="143">
        <v>379.96919999999994</v>
      </c>
      <c r="J27" s="144">
        <f t="shared" si="0"/>
        <v>2.5002026480041017</v>
      </c>
      <c r="K27" s="142">
        <v>0.6196581196581197</v>
      </c>
    </row>
    <row r="28" spans="1:11" ht="15">
      <c r="A28" s="133" t="s">
        <v>445</v>
      </c>
      <c r="B28" s="134">
        <v>836</v>
      </c>
      <c r="C28" s="140" t="s">
        <v>50</v>
      </c>
      <c r="D28" s="123">
        <v>8358.707349999999</v>
      </c>
      <c r="E28" s="125">
        <v>1</v>
      </c>
      <c r="F28" s="141">
        <v>110.00808</v>
      </c>
      <c r="G28" s="414">
        <v>24.003719999999998</v>
      </c>
      <c r="H28" s="142">
        <v>0.5515979189892234</v>
      </c>
      <c r="I28" s="145">
        <v>0</v>
      </c>
      <c r="J28" s="143">
        <v>0</v>
      </c>
      <c r="K28" s="142">
        <v>24.56</v>
      </c>
    </row>
    <row r="29" spans="1:11" ht="12.75">
      <c r="A29" s="133" t="s">
        <v>410</v>
      </c>
      <c r="B29" s="134">
        <v>836</v>
      </c>
      <c r="C29" s="140" t="s">
        <v>50</v>
      </c>
      <c r="D29" s="123">
        <v>8358.707349999999</v>
      </c>
      <c r="E29" s="125">
        <v>1</v>
      </c>
      <c r="F29" s="141">
        <v>110.00808</v>
      </c>
      <c r="G29" s="414">
        <v>24.003719999999998</v>
      </c>
      <c r="H29" s="142">
        <v>0.5515979189892234</v>
      </c>
      <c r="I29" s="145">
        <v>0</v>
      </c>
      <c r="J29" s="143">
        <v>0</v>
      </c>
      <c r="K29" s="145">
        <v>0</v>
      </c>
    </row>
    <row r="30" spans="1:11" ht="12.75">
      <c r="A30" s="146" t="s">
        <v>411</v>
      </c>
      <c r="B30" s="134">
        <v>836</v>
      </c>
      <c r="C30" s="140" t="s">
        <v>50</v>
      </c>
      <c r="D30" s="123">
        <v>8358.707349999999</v>
      </c>
      <c r="E30" s="125">
        <v>8</v>
      </c>
      <c r="F30" s="141">
        <v>110.00808</v>
      </c>
      <c r="G30" s="414">
        <v>24.003719999999998</v>
      </c>
      <c r="H30" s="142">
        <v>0.5515979189892234</v>
      </c>
      <c r="I30" s="145">
        <v>0</v>
      </c>
      <c r="J30" s="143">
        <v>0</v>
      </c>
      <c r="K30" s="145">
        <v>0</v>
      </c>
    </row>
    <row r="31" spans="1:11" ht="15">
      <c r="A31" s="147" t="s">
        <v>442</v>
      </c>
      <c r="B31" s="148">
        <f>SUMPRODUCT(B4:B30,$E4:$E30)</f>
        <v>84360</v>
      </c>
      <c r="C31" s="126"/>
      <c r="D31" s="148">
        <f>SUMPRODUCT(D4:D30,$E4:$E30)</f>
        <v>843481.1175000004</v>
      </c>
      <c r="E31" s="126"/>
      <c r="F31" s="148">
        <f>SUMPRODUCT(F4:F30,$E4:$E30)</f>
        <v>41495.21999999999</v>
      </c>
      <c r="G31" s="148">
        <f>SUMPRODUCT(G4:G30,$E4:$E30)</f>
        <v>12360.0372</v>
      </c>
      <c r="H31" s="126"/>
      <c r="I31" s="126"/>
      <c r="J31" s="149">
        <f>SUMPRODUCT(J4:J30,$E4:$E30)</f>
        <v>198.5160902515256</v>
      </c>
      <c r="K31" s="126"/>
    </row>
    <row r="32" spans="1:13" ht="12.75">
      <c r="A32" s="150" t="s">
        <v>443</v>
      </c>
      <c r="B32" s="126"/>
      <c r="C32" s="126"/>
      <c r="D32" s="126"/>
      <c r="E32" s="126"/>
      <c r="F32" s="126"/>
      <c r="G32" s="126"/>
      <c r="H32" s="151">
        <f>SUMPRODUCT($E$4:$E$30,$B$4:$B$30,H4:H30)/$B$31</f>
        <v>0.379411623161623</v>
      </c>
      <c r="I32" s="151">
        <f>SUMPRODUCT($E$4:$E$30,$B$4:$B$30,I4:I30)/$B$31</f>
        <v>348.73299324324296</v>
      </c>
      <c r="J32" s="126"/>
      <c r="K32" s="151">
        <f>SUMPRODUCT($E$4:$E$30,$B$4:$B$30,K4:K30)/$B$31</f>
        <v>0.8016379456379455</v>
      </c>
      <c r="M32" s="155"/>
    </row>
    <row r="33" spans="1:11" ht="12.75">
      <c r="A33" s="152" t="s">
        <v>413</v>
      </c>
      <c r="B33" s="153"/>
      <c r="C33" s="153"/>
      <c r="D33" s="153"/>
      <c r="E33" s="71"/>
      <c r="F33" s="121"/>
      <c r="G33" s="71"/>
      <c r="H33" s="106"/>
      <c r="I33" s="106"/>
      <c r="J33" s="106"/>
      <c r="K33" s="107"/>
    </row>
    <row r="34" ht="12.75">
      <c r="A34" s="154" t="s">
        <v>446</v>
      </c>
    </row>
    <row r="35" ht="12.75">
      <c r="A35" s="40" t="s">
        <v>444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42"/>
  <sheetViews>
    <sheetView zoomScalePageLayoutView="0" workbookViewId="0" topLeftCell="A1">
      <selection activeCell="H37" sqref="H37"/>
    </sheetView>
  </sheetViews>
  <sheetFormatPr defaultColWidth="9.33203125" defaultRowHeight="10.5"/>
  <cols>
    <col min="1" max="1" width="25.83203125" style="0" customWidth="1"/>
    <col min="2" max="2" width="13" style="0" customWidth="1"/>
    <col min="3" max="3" width="15" style="0" customWidth="1"/>
    <col min="4" max="4" width="41.5" style="0" customWidth="1"/>
    <col min="5" max="5" width="19.83203125" style="0" bestFit="1" customWidth="1"/>
    <col min="6" max="11" width="12.83203125" style="0" customWidth="1"/>
  </cols>
  <sheetData>
    <row r="1" spans="1:11" ht="15">
      <c r="A1" s="114" t="s">
        <v>370</v>
      </c>
      <c r="B1" s="69"/>
      <c r="C1" s="69"/>
      <c r="D1" s="70"/>
      <c r="E1" s="70"/>
      <c r="F1" s="71"/>
      <c r="G1" s="71"/>
      <c r="H1" s="71"/>
      <c r="I1" s="71"/>
      <c r="J1" s="71"/>
      <c r="K1" s="71"/>
    </row>
    <row r="2" spans="1:11" ht="15">
      <c r="A2" s="114"/>
      <c r="B2" s="69"/>
      <c r="C2" s="69"/>
      <c r="D2" s="70"/>
      <c r="E2" s="70"/>
      <c r="F2" s="71"/>
      <c r="G2" s="71"/>
      <c r="H2" s="71"/>
      <c r="I2" s="71"/>
      <c r="J2" s="71"/>
      <c r="K2" s="71"/>
    </row>
    <row r="3" spans="1:11" ht="28.5" customHeight="1">
      <c r="A3" s="72"/>
      <c r="B3" s="72"/>
      <c r="C3" s="72"/>
      <c r="D3" s="362"/>
      <c r="E3" s="415" t="s">
        <v>371</v>
      </c>
      <c r="F3" s="631" t="s">
        <v>372</v>
      </c>
      <c r="G3" s="631"/>
      <c r="H3" s="632"/>
      <c r="I3" s="633" t="s">
        <v>373</v>
      </c>
      <c r="J3" s="631"/>
      <c r="K3" s="632"/>
    </row>
    <row r="4" spans="1:11" ht="39">
      <c r="A4" s="73" t="s">
        <v>374</v>
      </c>
      <c r="B4" s="74" t="s">
        <v>375</v>
      </c>
      <c r="C4" s="75" t="s">
        <v>376</v>
      </c>
      <c r="D4" s="76" t="s">
        <v>377</v>
      </c>
      <c r="E4" s="77" t="s">
        <v>378</v>
      </c>
      <c r="F4" s="110" t="s">
        <v>379</v>
      </c>
      <c r="G4" s="110" t="s">
        <v>380</v>
      </c>
      <c r="H4" s="111" t="s">
        <v>381</v>
      </c>
      <c r="I4" s="112" t="s">
        <v>379</v>
      </c>
      <c r="J4" s="115" t="s">
        <v>380</v>
      </c>
      <c r="K4" s="113" t="s">
        <v>381</v>
      </c>
    </row>
    <row r="5" spans="1:11" ht="12.75">
      <c r="A5" s="78" t="s">
        <v>382</v>
      </c>
      <c r="B5" s="79">
        <v>950</v>
      </c>
      <c r="C5" s="80">
        <v>1</v>
      </c>
      <c r="D5" s="81" t="s">
        <v>383</v>
      </c>
      <c r="E5" s="82">
        <v>2</v>
      </c>
      <c r="F5" s="83">
        <v>55</v>
      </c>
      <c r="G5" s="116">
        <v>55</v>
      </c>
      <c r="H5" s="84">
        <v>55</v>
      </c>
      <c r="I5" s="85">
        <f>IF(F5="NA","NA",F5/$B5)</f>
        <v>0.05789473684210526</v>
      </c>
      <c r="J5" s="85">
        <f aca="true" t="shared" si="0" ref="J5:K20">IF(G5="NA","NA",G5/$B5)</f>
        <v>0.05789473684210526</v>
      </c>
      <c r="K5" s="86">
        <f t="shared" si="0"/>
        <v>0.05789473684210526</v>
      </c>
    </row>
    <row r="6" spans="1:11" ht="12.75">
      <c r="A6" s="87" t="s">
        <v>384</v>
      </c>
      <c r="B6" s="88">
        <v>950</v>
      </c>
      <c r="C6" s="80">
        <v>1</v>
      </c>
      <c r="D6" s="81" t="s">
        <v>383</v>
      </c>
      <c r="E6" s="82">
        <v>2</v>
      </c>
      <c r="F6" s="92">
        <v>55</v>
      </c>
      <c r="G6" s="117">
        <v>55</v>
      </c>
      <c r="H6" s="93">
        <v>55</v>
      </c>
      <c r="I6" s="85">
        <f aca="true" t="shared" si="1" ref="I6:I31">IF(F6="NA","NA",F6/$B6)</f>
        <v>0.05789473684210526</v>
      </c>
      <c r="J6" s="85">
        <f t="shared" si="0"/>
        <v>0.05789473684210526</v>
      </c>
      <c r="K6" s="86">
        <f t="shared" si="0"/>
        <v>0.05789473684210526</v>
      </c>
    </row>
    <row r="7" spans="1:11" ht="12.75">
      <c r="A7" s="87" t="s">
        <v>385</v>
      </c>
      <c r="B7" s="88">
        <v>950</v>
      </c>
      <c r="C7" s="80">
        <v>1</v>
      </c>
      <c r="D7" s="81" t="s">
        <v>386</v>
      </c>
      <c r="E7" s="82">
        <v>4.75</v>
      </c>
      <c r="F7" s="92">
        <v>95</v>
      </c>
      <c r="G7" s="117">
        <v>80.75</v>
      </c>
      <c r="H7" s="93">
        <v>80.75</v>
      </c>
      <c r="I7" s="85">
        <f t="shared" si="1"/>
        <v>0.1</v>
      </c>
      <c r="J7" s="85">
        <f t="shared" si="0"/>
        <v>0.085</v>
      </c>
      <c r="K7" s="86">
        <f t="shared" si="0"/>
        <v>0.085</v>
      </c>
    </row>
    <row r="8" spans="1:11" ht="12.75">
      <c r="A8" s="87" t="s">
        <v>387</v>
      </c>
      <c r="B8" s="88">
        <v>950</v>
      </c>
      <c r="C8" s="80">
        <v>1</v>
      </c>
      <c r="D8" s="81" t="s">
        <v>383</v>
      </c>
      <c r="E8" s="82">
        <v>2</v>
      </c>
      <c r="F8" s="92">
        <v>55</v>
      </c>
      <c r="G8" s="117">
        <v>55</v>
      </c>
      <c r="H8" s="93">
        <v>55</v>
      </c>
      <c r="I8" s="85">
        <f t="shared" si="1"/>
        <v>0.05789473684210526</v>
      </c>
      <c r="J8" s="85">
        <f t="shared" si="0"/>
        <v>0.05789473684210526</v>
      </c>
      <c r="K8" s="86">
        <f t="shared" si="0"/>
        <v>0.05789473684210526</v>
      </c>
    </row>
    <row r="9" spans="1:11" ht="12.75">
      <c r="A9" s="87" t="s">
        <v>388</v>
      </c>
      <c r="B9" s="88">
        <v>950</v>
      </c>
      <c r="C9" s="80">
        <v>1</v>
      </c>
      <c r="D9" s="81" t="s">
        <v>383</v>
      </c>
      <c r="E9" s="82">
        <v>2</v>
      </c>
      <c r="F9" s="92">
        <v>55</v>
      </c>
      <c r="G9" s="117">
        <v>55</v>
      </c>
      <c r="H9" s="93">
        <v>55</v>
      </c>
      <c r="I9" s="85">
        <f t="shared" si="1"/>
        <v>0.05789473684210526</v>
      </c>
      <c r="J9" s="85">
        <f t="shared" si="0"/>
        <v>0.05789473684210526</v>
      </c>
      <c r="K9" s="86">
        <f t="shared" si="0"/>
        <v>0.05789473684210526</v>
      </c>
    </row>
    <row r="10" spans="1:11" ht="12.75">
      <c r="A10" s="87" t="s">
        <v>389</v>
      </c>
      <c r="B10" s="88">
        <v>950</v>
      </c>
      <c r="C10" s="80">
        <v>1</v>
      </c>
      <c r="D10" s="81" t="s">
        <v>383</v>
      </c>
      <c r="E10" s="82">
        <v>2</v>
      </c>
      <c r="F10" s="92">
        <v>55</v>
      </c>
      <c r="G10" s="117">
        <v>55</v>
      </c>
      <c r="H10" s="93">
        <v>55</v>
      </c>
      <c r="I10" s="85">
        <f t="shared" si="1"/>
        <v>0.05789473684210526</v>
      </c>
      <c r="J10" s="85">
        <f t="shared" si="0"/>
        <v>0.05789473684210526</v>
      </c>
      <c r="K10" s="86">
        <f t="shared" si="0"/>
        <v>0.05789473684210526</v>
      </c>
    </row>
    <row r="11" spans="1:11" ht="12.75">
      <c r="A11" s="87" t="s">
        <v>390</v>
      </c>
      <c r="B11" s="88">
        <v>950</v>
      </c>
      <c r="C11" s="80">
        <v>1</v>
      </c>
      <c r="D11" s="81" t="s">
        <v>383</v>
      </c>
      <c r="E11" s="82">
        <v>2</v>
      </c>
      <c r="F11" s="92">
        <v>55</v>
      </c>
      <c r="G11" s="117">
        <v>55</v>
      </c>
      <c r="H11" s="93">
        <v>55</v>
      </c>
      <c r="I11" s="85">
        <f t="shared" si="1"/>
        <v>0.05789473684210526</v>
      </c>
      <c r="J11" s="85">
        <f t="shared" si="0"/>
        <v>0.05789473684210526</v>
      </c>
      <c r="K11" s="86">
        <f t="shared" si="0"/>
        <v>0.05789473684210526</v>
      </c>
    </row>
    <row r="12" spans="1:11" ht="12.75">
      <c r="A12" s="87" t="s">
        <v>391</v>
      </c>
      <c r="B12" s="88">
        <v>950</v>
      </c>
      <c r="C12" s="80">
        <v>1</v>
      </c>
      <c r="D12" s="81" t="s">
        <v>383</v>
      </c>
      <c r="E12" s="82">
        <v>2</v>
      </c>
      <c r="F12" s="92">
        <v>55</v>
      </c>
      <c r="G12" s="117">
        <v>55</v>
      </c>
      <c r="H12" s="93">
        <v>55</v>
      </c>
      <c r="I12" s="85">
        <f t="shared" si="1"/>
        <v>0.05789473684210526</v>
      </c>
      <c r="J12" s="85">
        <f t="shared" si="0"/>
        <v>0.05789473684210526</v>
      </c>
      <c r="K12" s="86">
        <f t="shared" si="0"/>
        <v>0.05789473684210526</v>
      </c>
    </row>
    <row r="13" spans="1:11" ht="12.75">
      <c r="A13" s="87" t="s">
        <v>392</v>
      </c>
      <c r="B13" s="88">
        <v>950</v>
      </c>
      <c r="C13" s="80">
        <v>8</v>
      </c>
      <c r="D13" s="81" t="s">
        <v>383</v>
      </c>
      <c r="E13" s="82">
        <v>2</v>
      </c>
      <c r="F13" s="92">
        <v>55</v>
      </c>
      <c r="G13" s="117">
        <v>55</v>
      </c>
      <c r="H13" s="93">
        <v>55</v>
      </c>
      <c r="I13" s="85">
        <f t="shared" si="1"/>
        <v>0.05789473684210526</v>
      </c>
      <c r="J13" s="85">
        <f t="shared" si="0"/>
        <v>0.05789473684210526</v>
      </c>
      <c r="K13" s="86">
        <f t="shared" si="0"/>
        <v>0.05789473684210526</v>
      </c>
    </row>
    <row r="14" spans="1:11" ht="12.75">
      <c r="A14" s="87" t="s">
        <v>393</v>
      </c>
      <c r="B14" s="88">
        <v>950</v>
      </c>
      <c r="C14" s="80">
        <v>8</v>
      </c>
      <c r="D14" s="81" t="s">
        <v>383</v>
      </c>
      <c r="E14" s="82">
        <v>2</v>
      </c>
      <c r="F14" s="92">
        <v>55</v>
      </c>
      <c r="G14" s="117">
        <v>55</v>
      </c>
      <c r="H14" s="93">
        <v>55</v>
      </c>
      <c r="I14" s="85">
        <f t="shared" si="1"/>
        <v>0.05789473684210526</v>
      </c>
      <c r="J14" s="85">
        <f t="shared" si="0"/>
        <v>0.05789473684210526</v>
      </c>
      <c r="K14" s="86">
        <f t="shared" si="0"/>
        <v>0.05789473684210526</v>
      </c>
    </row>
    <row r="15" spans="1:11" ht="12.75">
      <c r="A15" s="87" t="s">
        <v>394</v>
      </c>
      <c r="B15" s="88">
        <v>950</v>
      </c>
      <c r="C15" s="80">
        <v>8</v>
      </c>
      <c r="D15" s="81" t="s">
        <v>383</v>
      </c>
      <c r="E15" s="82">
        <v>2</v>
      </c>
      <c r="F15" s="92">
        <v>55</v>
      </c>
      <c r="G15" s="117">
        <v>55</v>
      </c>
      <c r="H15" s="93">
        <v>55</v>
      </c>
      <c r="I15" s="85">
        <f t="shared" si="1"/>
        <v>0.05789473684210526</v>
      </c>
      <c r="J15" s="85">
        <f t="shared" si="0"/>
        <v>0.05789473684210526</v>
      </c>
      <c r="K15" s="86">
        <f t="shared" si="0"/>
        <v>0.05789473684210526</v>
      </c>
    </row>
    <row r="16" spans="1:11" ht="12.75">
      <c r="A16" s="87" t="s">
        <v>395</v>
      </c>
      <c r="B16" s="88">
        <v>950</v>
      </c>
      <c r="C16" s="80">
        <v>8</v>
      </c>
      <c r="D16" s="81" t="s">
        <v>383</v>
      </c>
      <c r="E16" s="82">
        <v>2</v>
      </c>
      <c r="F16" s="92">
        <v>55</v>
      </c>
      <c r="G16" s="117">
        <v>55</v>
      </c>
      <c r="H16" s="93">
        <v>55</v>
      </c>
      <c r="I16" s="85">
        <f t="shared" si="1"/>
        <v>0.05789473684210526</v>
      </c>
      <c r="J16" s="85">
        <f t="shared" si="0"/>
        <v>0.05789473684210526</v>
      </c>
      <c r="K16" s="86">
        <f t="shared" si="0"/>
        <v>0.05789473684210526</v>
      </c>
    </row>
    <row r="17" spans="1:11" ht="12.75">
      <c r="A17" s="87" t="s">
        <v>396</v>
      </c>
      <c r="B17" s="88">
        <v>950</v>
      </c>
      <c r="C17" s="80">
        <v>8</v>
      </c>
      <c r="D17" s="81" t="s">
        <v>383</v>
      </c>
      <c r="E17" s="82">
        <v>2</v>
      </c>
      <c r="F17" s="92">
        <v>55</v>
      </c>
      <c r="G17" s="117">
        <v>55</v>
      </c>
      <c r="H17" s="93">
        <v>55</v>
      </c>
      <c r="I17" s="85">
        <f t="shared" si="1"/>
        <v>0.05789473684210526</v>
      </c>
      <c r="J17" s="85">
        <f t="shared" si="0"/>
        <v>0.05789473684210526</v>
      </c>
      <c r="K17" s="86">
        <f t="shared" si="0"/>
        <v>0.05789473684210526</v>
      </c>
    </row>
    <row r="18" spans="1:11" ht="12.75">
      <c r="A18" s="87" t="s">
        <v>397</v>
      </c>
      <c r="B18" s="88">
        <v>950</v>
      </c>
      <c r="C18" s="80">
        <v>8</v>
      </c>
      <c r="D18" s="81" t="s">
        <v>383</v>
      </c>
      <c r="E18" s="82">
        <v>2</v>
      </c>
      <c r="F18" s="92">
        <v>55</v>
      </c>
      <c r="G18" s="117">
        <v>55</v>
      </c>
      <c r="H18" s="93">
        <v>55</v>
      </c>
      <c r="I18" s="85">
        <f t="shared" si="1"/>
        <v>0.05789473684210526</v>
      </c>
      <c r="J18" s="85">
        <f t="shared" si="0"/>
        <v>0.05789473684210526</v>
      </c>
      <c r="K18" s="86">
        <f t="shared" si="0"/>
        <v>0.05789473684210526</v>
      </c>
    </row>
    <row r="19" spans="1:11" ht="12.75">
      <c r="A19" s="87" t="s">
        <v>398</v>
      </c>
      <c r="B19" s="88">
        <v>950</v>
      </c>
      <c r="C19" s="80">
        <v>8</v>
      </c>
      <c r="D19" s="81" t="s">
        <v>383</v>
      </c>
      <c r="E19" s="82">
        <v>2</v>
      </c>
      <c r="F19" s="92">
        <v>55</v>
      </c>
      <c r="G19" s="117">
        <v>55</v>
      </c>
      <c r="H19" s="93">
        <v>55</v>
      </c>
      <c r="I19" s="85">
        <f t="shared" si="1"/>
        <v>0.05789473684210526</v>
      </c>
      <c r="J19" s="85">
        <f t="shared" si="0"/>
        <v>0.05789473684210526</v>
      </c>
      <c r="K19" s="86">
        <f t="shared" si="0"/>
        <v>0.05789473684210526</v>
      </c>
    </row>
    <row r="20" spans="1:11" ht="12.75">
      <c r="A20" s="87" t="s">
        <v>399</v>
      </c>
      <c r="B20" s="88">
        <v>950</v>
      </c>
      <c r="C20" s="80">
        <v>8</v>
      </c>
      <c r="D20" s="81" t="s">
        <v>383</v>
      </c>
      <c r="E20" s="82">
        <v>2</v>
      </c>
      <c r="F20" s="92">
        <v>55</v>
      </c>
      <c r="G20" s="117">
        <v>55</v>
      </c>
      <c r="H20" s="93">
        <v>55</v>
      </c>
      <c r="I20" s="85">
        <f t="shared" si="1"/>
        <v>0.05789473684210526</v>
      </c>
      <c r="J20" s="85">
        <f t="shared" si="0"/>
        <v>0.05789473684210526</v>
      </c>
      <c r="K20" s="86">
        <f t="shared" si="0"/>
        <v>0.05789473684210526</v>
      </c>
    </row>
    <row r="21" spans="1:11" ht="12.75">
      <c r="A21" s="87" t="s">
        <v>400</v>
      </c>
      <c r="B21" s="88">
        <v>950</v>
      </c>
      <c r="C21" s="80">
        <v>1</v>
      </c>
      <c r="D21" s="81" t="s">
        <v>383</v>
      </c>
      <c r="E21" s="82">
        <v>2</v>
      </c>
      <c r="F21" s="92">
        <v>55</v>
      </c>
      <c r="G21" s="117">
        <v>55</v>
      </c>
      <c r="H21" s="93">
        <v>55</v>
      </c>
      <c r="I21" s="85">
        <f t="shared" si="1"/>
        <v>0.05789473684210526</v>
      </c>
      <c r="J21" s="85">
        <f aca="true" t="shared" si="2" ref="J21:J31">IF(G21="NA","NA",G21/$B21)</f>
        <v>0.05789473684210526</v>
      </c>
      <c r="K21" s="86">
        <f aca="true" t="shared" si="3" ref="K21:K31">IF(H21="NA","NA",H21/$B21)</f>
        <v>0.05789473684210526</v>
      </c>
    </row>
    <row r="22" spans="1:11" ht="12.75">
      <c r="A22" s="87" t="s">
        <v>401</v>
      </c>
      <c r="B22" s="88">
        <v>950</v>
      </c>
      <c r="C22" s="80">
        <v>1</v>
      </c>
      <c r="D22" s="81" t="s">
        <v>383</v>
      </c>
      <c r="E22" s="82">
        <v>2</v>
      </c>
      <c r="F22" s="92">
        <v>55</v>
      </c>
      <c r="G22" s="117">
        <v>55</v>
      </c>
      <c r="H22" s="93">
        <v>55</v>
      </c>
      <c r="I22" s="85">
        <f t="shared" si="1"/>
        <v>0.05789473684210526</v>
      </c>
      <c r="J22" s="85">
        <f t="shared" si="2"/>
        <v>0.05789473684210526</v>
      </c>
      <c r="K22" s="86">
        <f t="shared" si="3"/>
        <v>0.05789473684210526</v>
      </c>
    </row>
    <row r="23" spans="1:11" ht="12.75">
      <c r="A23" s="87" t="s">
        <v>402</v>
      </c>
      <c r="B23" s="88">
        <v>950</v>
      </c>
      <c r="C23" s="80">
        <v>1</v>
      </c>
      <c r="D23" s="81" t="s">
        <v>383</v>
      </c>
      <c r="E23" s="82">
        <v>2</v>
      </c>
      <c r="F23" s="92">
        <v>55</v>
      </c>
      <c r="G23" s="117">
        <v>55</v>
      </c>
      <c r="H23" s="93">
        <v>55</v>
      </c>
      <c r="I23" s="85">
        <f t="shared" si="1"/>
        <v>0.05789473684210526</v>
      </c>
      <c r="J23" s="85">
        <f t="shared" si="2"/>
        <v>0.05789473684210526</v>
      </c>
      <c r="K23" s="86">
        <f t="shared" si="3"/>
        <v>0.05789473684210526</v>
      </c>
    </row>
    <row r="24" spans="1:11" ht="12.75">
      <c r="A24" s="87" t="s">
        <v>403</v>
      </c>
      <c r="B24" s="88">
        <v>950</v>
      </c>
      <c r="C24" s="80">
        <v>1</v>
      </c>
      <c r="D24" s="81" t="s">
        <v>383</v>
      </c>
      <c r="E24" s="82">
        <v>2</v>
      </c>
      <c r="F24" s="92">
        <v>55</v>
      </c>
      <c r="G24" s="117">
        <v>55</v>
      </c>
      <c r="H24" s="93">
        <v>55</v>
      </c>
      <c r="I24" s="85">
        <f t="shared" si="1"/>
        <v>0.05789473684210526</v>
      </c>
      <c r="J24" s="85">
        <f t="shared" si="2"/>
        <v>0.05789473684210526</v>
      </c>
      <c r="K24" s="86">
        <f t="shared" si="3"/>
        <v>0.05789473684210526</v>
      </c>
    </row>
    <row r="25" spans="1:11" ht="12.75">
      <c r="A25" s="87" t="s">
        <v>404</v>
      </c>
      <c r="B25" s="88">
        <v>950</v>
      </c>
      <c r="C25" s="80">
        <v>1</v>
      </c>
      <c r="D25" s="81" t="s">
        <v>383</v>
      </c>
      <c r="E25" s="82">
        <v>2</v>
      </c>
      <c r="F25" s="92">
        <v>55</v>
      </c>
      <c r="G25" s="117">
        <v>55</v>
      </c>
      <c r="H25" s="93">
        <v>55</v>
      </c>
      <c r="I25" s="85">
        <f t="shared" si="1"/>
        <v>0.05789473684210526</v>
      </c>
      <c r="J25" s="85">
        <f t="shared" si="2"/>
        <v>0.05789473684210526</v>
      </c>
      <c r="K25" s="86">
        <f t="shared" si="3"/>
        <v>0.05789473684210526</v>
      </c>
    </row>
    <row r="26" spans="1:11" ht="12.75">
      <c r="A26" s="87" t="s">
        <v>405</v>
      </c>
      <c r="B26" s="88">
        <v>950</v>
      </c>
      <c r="C26" s="80">
        <v>1</v>
      </c>
      <c r="D26" s="81" t="s">
        <v>383</v>
      </c>
      <c r="E26" s="82">
        <v>2</v>
      </c>
      <c r="F26" s="92">
        <v>55</v>
      </c>
      <c r="G26" s="117">
        <v>55</v>
      </c>
      <c r="H26" s="93">
        <v>55</v>
      </c>
      <c r="I26" s="85">
        <f t="shared" si="1"/>
        <v>0.05789473684210526</v>
      </c>
      <c r="J26" s="85">
        <f t="shared" si="2"/>
        <v>0.05789473684210526</v>
      </c>
      <c r="K26" s="86">
        <f t="shared" si="3"/>
        <v>0.05789473684210526</v>
      </c>
    </row>
    <row r="27" spans="1:11" ht="12.75">
      <c r="A27" s="87" t="s">
        <v>406</v>
      </c>
      <c r="B27" s="88">
        <v>950</v>
      </c>
      <c r="C27" s="80">
        <v>1</v>
      </c>
      <c r="D27" s="81" t="s">
        <v>383</v>
      </c>
      <c r="E27" s="82">
        <v>2</v>
      </c>
      <c r="F27" s="92">
        <v>55</v>
      </c>
      <c r="G27" s="117">
        <v>55</v>
      </c>
      <c r="H27" s="93">
        <v>55</v>
      </c>
      <c r="I27" s="85">
        <f t="shared" si="1"/>
        <v>0.05789473684210526</v>
      </c>
      <c r="J27" s="85">
        <f t="shared" si="2"/>
        <v>0.05789473684210526</v>
      </c>
      <c r="K27" s="86">
        <f t="shared" si="3"/>
        <v>0.05789473684210526</v>
      </c>
    </row>
    <row r="28" spans="1:11" ht="12.75">
      <c r="A28" s="87" t="s">
        <v>407</v>
      </c>
      <c r="B28" s="88">
        <v>950</v>
      </c>
      <c r="C28" s="80">
        <v>1</v>
      </c>
      <c r="D28" s="81" t="s">
        <v>383</v>
      </c>
      <c r="E28" s="82">
        <v>2</v>
      </c>
      <c r="F28" s="92">
        <v>55</v>
      </c>
      <c r="G28" s="117">
        <v>55</v>
      </c>
      <c r="H28" s="93">
        <v>55</v>
      </c>
      <c r="I28" s="85">
        <f t="shared" si="1"/>
        <v>0.05789473684210526</v>
      </c>
      <c r="J28" s="85">
        <f t="shared" si="2"/>
        <v>0.05789473684210526</v>
      </c>
      <c r="K28" s="86">
        <f t="shared" si="3"/>
        <v>0.05789473684210526</v>
      </c>
    </row>
    <row r="29" spans="1:11" ht="12.75">
      <c r="A29" s="87" t="s">
        <v>408</v>
      </c>
      <c r="B29" s="88">
        <v>836</v>
      </c>
      <c r="C29" s="80">
        <v>1</v>
      </c>
      <c r="D29" s="81" t="s">
        <v>409</v>
      </c>
      <c r="E29" s="82">
        <v>0</v>
      </c>
      <c r="F29" s="89">
        <v>41.800000000000004</v>
      </c>
      <c r="G29" s="90">
        <v>50.16</v>
      </c>
      <c r="H29" s="91">
        <v>50.16</v>
      </c>
      <c r="I29" s="85">
        <f t="shared" si="1"/>
        <v>0.05</v>
      </c>
      <c r="J29" s="85">
        <f t="shared" si="2"/>
        <v>0.06</v>
      </c>
      <c r="K29" s="86">
        <f t="shared" si="3"/>
        <v>0.06</v>
      </c>
    </row>
    <row r="30" spans="1:11" ht="12.75">
      <c r="A30" s="87" t="s">
        <v>410</v>
      </c>
      <c r="B30" s="88">
        <v>836</v>
      </c>
      <c r="C30" s="80">
        <v>1</v>
      </c>
      <c r="D30" s="81" t="s">
        <v>409</v>
      </c>
      <c r="E30" s="82">
        <v>0</v>
      </c>
      <c r="F30" s="89">
        <v>41.800000000000004</v>
      </c>
      <c r="G30" s="90">
        <v>50.16</v>
      </c>
      <c r="H30" s="91">
        <v>50.16</v>
      </c>
      <c r="I30" s="85">
        <f t="shared" si="1"/>
        <v>0.05</v>
      </c>
      <c r="J30" s="85">
        <f t="shared" si="2"/>
        <v>0.06</v>
      </c>
      <c r="K30" s="86">
        <f t="shared" si="3"/>
        <v>0.06</v>
      </c>
    </row>
    <row r="31" spans="1:11" ht="12.75">
      <c r="A31" s="94" t="s">
        <v>411</v>
      </c>
      <c r="B31" s="88">
        <v>836</v>
      </c>
      <c r="C31" s="80">
        <v>8</v>
      </c>
      <c r="D31" s="81" t="s">
        <v>409</v>
      </c>
      <c r="E31" s="95">
        <v>0</v>
      </c>
      <c r="F31" s="89">
        <v>41.800000000000004</v>
      </c>
      <c r="G31" s="90">
        <v>50.16</v>
      </c>
      <c r="H31" s="91">
        <v>50.16</v>
      </c>
      <c r="I31" s="85">
        <f t="shared" si="1"/>
        <v>0.05</v>
      </c>
      <c r="J31" s="85">
        <f t="shared" si="2"/>
        <v>0.06</v>
      </c>
      <c r="K31" s="86">
        <f t="shared" si="3"/>
        <v>0.06</v>
      </c>
    </row>
    <row r="32" spans="1:11" ht="12.75">
      <c r="A32" s="96" t="s">
        <v>412</v>
      </c>
      <c r="B32" s="97">
        <f>SUMPRODUCT(B5:B31,$C5:$C31)</f>
        <v>84360</v>
      </c>
      <c r="C32" s="98"/>
      <c r="D32" s="99"/>
      <c r="E32" s="97">
        <f aca="true" t="shared" si="4" ref="E32:K32">SUMPRODUCT(E5:E31,$C5:$C31)</f>
        <v>162.75</v>
      </c>
      <c r="F32" s="100">
        <f t="shared" si="4"/>
        <v>4858</v>
      </c>
      <c r="G32" s="118">
        <f t="shared" si="4"/>
        <v>4927.349999999999</v>
      </c>
      <c r="H32" s="97">
        <f t="shared" si="4"/>
        <v>4927.349999999999</v>
      </c>
      <c r="I32" s="101">
        <f t="shared" si="4"/>
        <v>5.17368421052632</v>
      </c>
      <c r="J32" s="101">
        <f t="shared" si="4"/>
        <v>5.258684210526319</v>
      </c>
      <c r="K32" s="102">
        <f t="shared" si="4"/>
        <v>5.258684210526319</v>
      </c>
    </row>
    <row r="33" spans="1:11" ht="12.75">
      <c r="A33" s="103" t="s">
        <v>413</v>
      </c>
      <c r="B33" s="104"/>
      <c r="C33" s="105"/>
      <c r="D33" s="70"/>
      <c r="E33" s="106"/>
      <c r="F33" s="107"/>
      <c r="G33" s="108"/>
      <c r="H33" s="108"/>
      <c r="I33" s="109"/>
      <c r="J33" s="109"/>
      <c r="K33" s="109"/>
    </row>
    <row r="39" spans="1:11" ht="9.75">
      <c r="A39" s="44"/>
      <c r="B39" s="119"/>
      <c r="C39" s="44"/>
      <c r="D39" s="44"/>
      <c r="E39" s="44"/>
      <c r="F39" s="44"/>
      <c r="G39" s="44"/>
      <c r="H39" s="44"/>
      <c r="I39" s="44"/>
      <c r="J39" s="44"/>
      <c r="K39" s="44"/>
    </row>
    <row r="40" spans="1:11" ht="40.5">
      <c r="A40" s="44"/>
      <c r="B40" s="120" t="s">
        <v>383</v>
      </c>
      <c r="C40" s="44"/>
      <c r="D40" s="44"/>
      <c r="E40" s="44"/>
      <c r="F40" s="44"/>
      <c r="G40" s="44"/>
      <c r="H40" s="44"/>
      <c r="I40" s="44"/>
      <c r="J40" s="44"/>
      <c r="K40" s="44"/>
    </row>
    <row r="41" spans="1:11" ht="30">
      <c r="A41" s="44"/>
      <c r="B41" s="120" t="s">
        <v>409</v>
      </c>
      <c r="C41" s="44"/>
      <c r="D41" s="44"/>
      <c r="E41" s="44"/>
      <c r="F41" s="44"/>
      <c r="G41" s="44"/>
      <c r="H41" s="44"/>
      <c r="I41" s="44"/>
      <c r="J41" s="44"/>
      <c r="K41" s="44"/>
    </row>
    <row r="42" spans="1:11" ht="9.75">
      <c r="A42" s="44"/>
      <c r="B42" s="120" t="s">
        <v>386</v>
      </c>
      <c r="C42" s="44"/>
      <c r="D42" s="44"/>
      <c r="E42" s="44"/>
      <c r="F42" s="44"/>
      <c r="G42" s="44"/>
      <c r="H42" s="44"/>
      <c r="I42" s="44"/>
      <c r="J42" s="44"/>
      <c r="K42" s="44"/>
    </row>
  </sheetData>
  <sheetProtection/>
  <mergeCells count="2">
    <mergeCell ref="F3:H3"/>
    <mergeCell ref="I3:K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3"/>
  <sheetViews>
    <sheetView zoomScalePageLayoutView="0" workbookViewId="0" topLeftCell="A4">
      <selection activeCell="D40" sqref="D40"/>
    </sheetView>
  </sheetViews>
  <sheetFormatPr defaultColWidth="9.33203125" defaultRowHeight="10.5"/>
  <cols>
    <col min="1" max="1" width="35" style="39" customWidth="1"/>
    <col min="2" max="4" width="22.66015625" style="39" customWidth="1"/>
    <col min="5" max="5" width="19.33203125" style="39" customWidth="1"/>
    <col min="6" max="6" width="25.33203125" style="39" customWidth="1"/>
    <col min="7" max="7" width="9.33203125" style="39" customWidth="1"/>
    <col min="8" max="8" width="11.66015625" style="39" bestFit="1" customWidth="1"/>
    <col min="9" max="16384" width="9.33203125" style="39" customWidth="1"/>
  </cols>
  <sheetData>
    <row r="1" spans="1:5" ht="15">
      <c r="A1" s="13" t="s">
        <v>170</v>
      </c>
      <c r="B1" s="38"/>
      <c r="C1" s="38"/>
      <c r="D1" s="38"/>
      <c r="E1" s="38"/>
    </row>
    <row r="2" spans="1:5" ht="12.75">
      <c r="A2" s="37"/>
      <c r="B2" s="38"/>
      <c r="C2" s="38"/>
      <c r="D2" s="38"/>
      <c r="E2" s="38"/>
    </row>
    <row r="3" spans="1:6" ht="26.25">
      <c r="A3" s="14" t="s">
        <v>213</v>
      </c>
      <c r="B3" s="15" t="s">
        <v>214</v>
      </c>
      <c r="C3" s="15" t="s">
        <v>215</v>
      </c>
      <c r="D3" s="16" t="s">
        <v>216</v>
      </c>
      <c r="E3" s="15" t="s">
        <v>217</v>
      </c>
      <c r="F3" s="15" t="s">
        <v>171</v>
      </c>
    </row>
    <row r="4" spans="1:6" ht="12.75">
      <c r="A4" s="17" t="s">
        <v>218</v>
      </c>
      <c r="B4" s="18">
        <v>669</v>
      </c>
      <c r="C4" s="18" t="s">
        <v>219</v>
      </c>
      <c r="D4" s="19">
        <v>1</v>
      </c>
      <c r="E4" s="20">
        <v>0</v>
      </c>
      <c r="F4" s="21">
        <f>B4</f>
        <v>669</v>
      </c>
    </row>
    <row r="5" spans="1:6" ht="15">
      <c r="A5" s="17" t="s">
        <v>220</v>
      </c>
      <c r="B5" s="18" t="s">
        <v>221</v>
      </c>
      <c r="C5" s="18" t="s">
        <v>219</v>
      </c>
      <c r="D5" s="19">
        <v>0.8</v>
      </c>
      <c r="E5" s="20">
        <v>0</v>
      </c>
      <c r="F5" s="18">
        <f>52.5+17.5*$B$17</f>
        <v>87.5</v>
      </c>
    </row>
    <row r="6" spans="1:6" ht="15">
      <c r="A6" s="17" t="s">
        <v>222</v>
      </c>
      <c r="B6" s="18" t="s">
        <v>223</v>
      </c>
      <c r="C6" s="18" t="s">
        <v>219</v>
      </c>
      <c r="D6" s="19">
        <v>0.15</v>
      </c>
      <c r="E6" s="20">
        <v>0.05</v>
      </c>
      <c r="F6" s="18">
        <f>418+139*$B$17</f>
        <v>696</v>
      </c>
    </row>
    <row r="7" spans="1:6" ht="28.5">
      <c r="A7" s="17" t="s">
        <v>224</v>
      </c>
      <c r="B7" s="18" t="s">
        <v>225</v>
      </c>
      <c r="C7" s="18" t="s">
        <v>226</v>
      </c>
      <c r="D7" s="19" t="s">
        <v>227</v>
      </c>
      <c r="E7" s="20" t="s">
        <v>240</v>
      </c>
      <c r="F7" s="18" t="s">
        <v>154</v>
      </c>
    </row>
    <row r="8" spans="1:6" ht="15">
      <c r="A8" s="17" t="s">
        <v>228</v>
      </c>
      <c r="B8" s="18" t="s">
        <v>229</v>
      </c>
      <c r="C8" s="18" t="s">
        <v>219</v>
      </c>
      <c r="D8" s="19">
        <v>0.6</v>
      </c>
      <c r="E8" s="20">
        <v>0.15</v>
      </c>
      <c r="F8" s="18">
        <f>103+34.3*$B$17</f>
        <v>171.6</v>
      </c>
    </row>
    <row r="9" spans="1:6" ht="15">
      <c r="A9" s="17" t="s">
        <v>230</v>
      </c>
      <c r="B9" s="18" t="s">
        <v>231</v>
      </c>
      <c r="C9" s="18" t="s">
        <v>219</v>
      </c>
      <c r="D9" s="19">
        <v>0.4</v>
      </c>
      <c r="E9" s="20">
        <v>0.3</v>
      </c>
      <c r="F9" s="18">
        <f>302+101*$B$17</f>
        <v>504</v>
      </c>
    </row>
    <row r="10" spans="1:6" ht="15">
      <c r="A10" s="17" t="s">
        <v>232</v>
      </c>
      <c r="B10" s="18" t="s">
        <v>219</v>
      </c>
      <c r="C10" s="18" t="s">
        <v>233</v>
      </c>
      <c r="D10" s="19">
        <v>0.3</v>
      </c>
      <c r="E10" s="20">
        <v>0.2</v>
      </c>
      <c r="F10" s="18"/>
    </row>
    <row r="11" spans="1:6" ht="26.25">
      <c r="A11" s="17" t="s">
        <v>234</v>
      </c>
      <c r="B11" s="18" t="s">
        <v>235</v>
      </c>
      <c r="C11" s="18" t="s">
        <v>219</v>
      </c>
      <c r="D11" s="19">
        <v>1</v>
      </c>
      <c r="E11" s="20">
        <v>0</v>
      </c>
      <c r="F11" s="18">
        <f>0.2*(950*0.8+455)</f>
        <v>243</v>
      </c>
    </row>
    <row r="12" spans="1:6" ht="28.5">
      <c r="A12" s="22" t="s">
        <v>241</v>
      </c>
      <c r="B12" s="23" t="s">
        <v>236</v>
      </c>
      <c r="C12" s="23" t="s">
        <v>219</v>
      </c>
      <c r="D12" s="24">
        <v>0.81</v>
      </c>
      <c r="E12" s="25">
        <v>0.02</v>
      </c>
      <c r="F12" s="26">
        <f>(1231+194*3+0.316*B18)*950/1920</f>
        <v>1045.5937499999998</v>
      </c>
    </row>
    <row r="13" spans="1:6" ht="26.25" hidden="1">
      <c r="A13" s="17" t="s">
        <v>237</v>
      </c>
      <c r="B13" s="27">
        <v>360</v>
      </c>
      <c r="C13" s="27">
        <v>11.5</v>
      </c>
      <c r="D13" s="28">
        <v>0.13</v>
      </c>
      <c r="E13" s="29">
        <v>0.25</v>
      </c>
      <c r="F13" s="27" t="s">
        <v>154</v>
      </c>
    </row>
    <row r="14" spans="1:6" ht="26.25" hidden="1">
      <c r="A14" s="30" t="s">
        <v>238</v>
      </c>
      <c r="B14" s="31">
        <v>697</v>
      </c>
      <c r="C14" s="31" t="s">
        <v>219</v>
      </c>
      <c r="D14" s="32">
        <v>0.13</v>
      </c>
      <c r="E14" s="33">
        <v>0.25</v>
      </c>
      <c r="F14" s="31" t="s">
        <v>154</v>
      </c>
    </row>
    <row r="15" spans="5:6" ht="12.75">
      <c r="E15" s="41" t="s">
        <v>1</v>
      </c>
      <c r="F15" s="42">
        <f>SUM(F4:F14)</f>
        <v>3416.6937499999995</v>
      </c>
    </row>
    <row r="16" spans="5:6" ht="26.25">
      <c r="E16" s="41" t="s">
        <v>173</v>
      </c>
      <c r="F16" s="43">
        <f>1000*F15/365/950/15.8</f>
        <v>0.6236378943717885</v>
      </c>
    </row>
    <row r="17" spans="1:3" ht="15">
      <c r="A17" s="34" t="s">
        <v>239</v>
      </c>
      <c r="B17" s="35">
        <v>2</v>
      </c>
      <c r="C17" s="40"/>
    </row>
    <row r="18" spans="1:3" ht="12.75">
      <c r="A18" s="34" t="s">
        <v>174</v>
      </c>
      <c r="B18" s="36">
        <v>950</v>
      </c>
      <c r="C18" s="40"/>
    </row>
    <row r="19" spans="2:3" ht="12.75">
      <c r="B19" s="40"/>
      <c r="C19" s="40"/>
    </row>
    <row r="20" spans="1:3" ht="12.75">
      <c r="A20" s="40"/>
      <c r="B20" s="40"/>
      <c r="C20" s="40"/>
    </row>
    <row r="21" spans="1:3" ht="12.75">
      <c r="A21" s="40"/>
      <c r="B21" s="40"/>
      <c r="C21" s="40"/>
    </row>
    <row r="22" spans="1:3" ht="12.75">
      <c r="A22" s="40"/>
      <c r="B22" s="40"/>
      <c r="C22" s="40"/>
    </row>
    <row r="23" spans="1:3" ht="12.75">
      <c r="A23" s="40"/>
      <c r="B23" s="40"/>
      <c r="C23" s="40"/>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H112"/>
  <sheetViews>
    <sheetView zoomScalePageLayoutView="0" workbookViewId="0" topLeftCell="A1">
      <selection activeCell="M16" sqref="M16"/>
    </sheetView>
  </sheetViews>
  <sheetFormatPr defaultColWidth="9.33203125" defaultRowHeight="10.5"/>
  <cols>
    <col min="5" max="5" width="9.83203125" style="0" bestFit="1" customWidth="1"/>
  </cols>
  <sheetData>
    <row r="1" spans="1:59" ht="31.5" customHeight="1">
      <c r="A1" s="634" t="s">
        <v>476</v>
      </c>
      <c r="B1" s="634"/>
      <c r="C1" s="634"/>
      <c r="D1" s="634"/>
      <c r="E1" s="634"/>
      <c r="F1" s="634"/>
      <c r="G1" s="634"/>
      <c r="H1" s="634"/>
      <c r="I1" s="634"/>
      <c r="J1" s="634"/>
      <c r="K1" s="634"/>
      <c r="L1" s="634"/>
      <c r="M1" s="634"/>
      <c r="N1" s="634"/>
      <c r="O1" s="634"/>
      <c r="P1" s="634"/>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row>
    <row r="2" spans="1:59" ht="12.75">
      <c r="A2" s="47" t="s">
        <v>477</v>
      </c>
      <c r="B2" s="47"/>
      <c r="C2" s="47"/>
      <c r="D2" s="47"/>
      <c r="E2" s="47"/>
      <c r="F2" s="47"/>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row>
    <row r="3" spans="1:59" s="10" customFormat="1" ht="15.75">
      <c r="A3" s="372"/>
      <c r="B3" s="372"/>
      <c r="C3" s="372"/>
      <c r="D3" s="372"/>
      <c r="E3" s="372"/>
      <c r="F3" s="372"/>
      <c r="G3" s="373"/>
      <c r="H3" s="373"/>
      <c r="I3" s="373"/>
      <c r="J3" s="373"/>
      <c r="K3" s="373"/>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s="6" customFormat="1" ht="12.75">
      <c r="A4" s="365" t="s">
        <v>242</v>
      </c>
      <c r="B4" s="365"/>
      <c r="C4" s="365"/>
      <c r="D4" s="366"/>
      <c r="E4" s="367"/>
      <c r="F4" s="368"/>
      <c r="G4" s="366"/>
      <c r="H4" s="367"/>
      <c r="I4" s="369"/>
      <c r="J4" s="369"/>
      <c r="K4" s="369"/>
      <c r="L4" s="47"/>
      <c r="M4" s="47"/>
      <c r="N4" s="47"/>
      <c r="O4" s="47"/>
      <c r="P4" s="47"/>
      <c r="Q4" s="47"/>
      <c r="R4" s="47"/>
      <c r="S4" s="47"/>
      <c r="T4" s="47"/>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row>
    <row r="5" spans="1:59" s="6" customFormat="1" ht="12.75">
      <c r="A5" s="365" t="s">
        <v>459</v>
      </c>
      <c r="B5" s="365"/>
      <c r="C5" s="365"/>
      <c r="D5" s="366"/>
      <c r="E5" s="367"/>
      <c r="F5" s="368"/>
      <c r="G5" s="366"/>
      <c r="H5" s="367"/>
      <c r="I5" s="369"/>
      <c r="J5" s="369"/>
      <c r="K5" s="369"/>
      <c r="L5" s="47"/>
      <c r="M5" s="47"/>
      <c r="N5" s="47"/>
      <c r="O5" s="47"/>
      <c r="P5" s="47"/>
      <c r="Q5" s="47"/>
      <c r="R5" s="47"/>
      <c r="S5" s="47"/>
      <c r="T5" s="47"/>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row>
    <row r="6" spans="1:59" ht="15">
      <c r="A6" s="370" t="s">
        <v>184</v>
      </c>
      <c r="B6" s="370">
        <v>950</v>
      </c>
      <c r="C6" s="370" t="s">
        <v>243</v>
      </c>
      <c r="D6" s="370" t="s">
        <v>185</v>
      </c>
      <c r="E6" s="369"/>
      <c r="F6" s="369"/>
      <c r="G6" s="369"/>
      <c r="H6" s="369"/>
      <c r="I6" s="369"/>
      <c r="J6" s="369"/>
      <c r="K6" s="369"/>
      <c r="L6" s="47"/>
      <c r="M6" s="47"/>
      <c r="N6" s="47"/>
      <c r="O6" s="47"/>
      <c r="P6" s="47"/>
      <c r="Q6" s="47"/>
      <c r="R6" s="47"/>
      <c r="S6" s="47"/>
      <c r="T6" s="47"/>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row>
    <row r="7" spans="1:60" ht="12.75">
      <c r="A7" s="369"/>
      <c r="B7" s="369"/>
      <c r="C7" s="369"/>
      <c r="D7" s="369"/>
      <c r="E7" s="369"/>
      <c r="F7" s="369"/>
      <c r="G7" s="369"/>
      <c r="H7" s="369"/>
      <c r="I7" s="369"/>
      <c r="J7" s="369"/>
      <c r="K7" s="369"/>
      <c r="L7" s="47"/>
      <c r="M7" s="47"/>
      <c r="N7" s="47"/>
      <c r="O7" s="47"/>
      <c r="P7" s="47"/>
      <c r="Q7" s="47"/>
      <c r="R7" s="47"/>
      <c r="S7" s="47"/>
      <c r="T7" s="47"/>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11"/>
    </row>
    <row r="8" spans="1:60" ht="12.75">
      <c r="A8" s="371" t="s">
        <v>183</v>
      </c>
      <c r="B8" s="371"/>
      <c r="C8" s="371"/>
      <c r="D8" s="371"/>
      <c r="E8" s="371"/>
      <c r="F8" s="371"/>
      <c r="G8" s="371"/>
      <c r="H8" s="371"/>
      <c r="I8" s="371"/>
      <c r="J8" s="371"/>
      <c r="K8" s="371"/>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11"/>
    </row>
    <row r="9" spans="1:60" s="9" customFormat="1" ht="15">
      <c r="A9" s="372"/>
      <c r="B9" s="369" t="s">
        <v>460</v>
      </c>
      <c r="C9" s="369"/>
      <c r="D9" s="369"/>
      <c r="E9" s="369">
        <v>972</v>
      </c>
      <c r="F9" s="369" t="s">
        <v>180</v>
      </c>
      <c r="G9" s="369"/>
      <c r="H9" s="369"/>
      <c r="I9" s="369"/>
      <c r="J9" s="369"/>
      <c r="K9" s="369"/>
      <c r="L9" s="47"/>
      <c r="M9" s="47"/>
      <c r="N9" s="47"/>
      <c r="O9" s="47"/>
      <c r="P9" s="47"/>
      <c r="Q9" s="47"/>
      <c r="R9" s="47"/>
      <c r="S9" s="47"/>
      <c r="T9" s="47"/>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11"/>
    </row>
    <row r="10" spans="1:60" ht="12.75">
      <c r="A10" s="372"/>
      <c r="B10" s="369" t="s">
        <v>179</v>
      </c>
      <c r="C10" s="369"/>
      <c r="D10" s="369"/>
      <c r="E10" s="369">
        <v>2663.013698630137</v>
      </c>
      <c r="F10" s="369" t="s">
        <v>181</v>
      </c>
      <c r="G10" s="369"/>
      <c r="H10" s="369"/>
      <c r="I10" s="369"/>
      <c r="J10" s="369"/>
      <c r="K10" s="369"/>
      <c r="L10" s="47"/>
      <c r="M10" s="47"/>
      <c r="N10" s="47"/>
      <c r="O10" s="47"/>
      <c r="P10" s="47"/>
      <c r="Q10" s="47"/>
      <c r="R10" s="47"/>
      <c r="S10" s="47"/>
      <c r="T10" s="47"/>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11"/>
    </row>
    <row r="11" spans="1:60" ht="12.75">
      <c r="A11" s="372"/>
      <c r="B11" s="369" t="s">
        <v>182</v>
      </c>
      <c r="C11" s="369"/>
      <c r="D11" s="369"/>
      <c r="E11" s="369">
        <v>341.4102564102564</v>
      </c>
      <c r="F11" s="369" t="s">
        <v>181</v>
      </c>
      <c r="G11" s="369"/>
      <c r="H11" s="369"/>
      <c r="I11" s="369"/>
      <c r="J11" s="369"/>
      <c r="K11" s="369"/>
      <c r="L11" s="47"/>
      <c r="M11" s="47"/>
      <c r="N11" s="47"/>
      <c r="O11" s="47"/>
      <c r="P11" s="47"/>
      <c r="Q11" s="47"/>
      <c r="R11" s="47"/>
      <c r="S11" s="47"/>
      <c r="T11" s="47"/>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11"/>
    </row>
    <row r="12" spans="1:60" ht="12.75">
      <c r="A12" s="372"/>
      <c r="B12" s="369"/>
      <c r="C12" s="369"/>
      <c r="D12" s="369"/>
      <c r="E12" s="369"/>
      <c r="F12" s="369"/>
      <c r="G12" s="369"/>
      <c r="H12" s="369"/>
      <c r="I12" s="369"/>
      <c r="J12" s="369"/>
      <c r="K12" s="369"/>
      <c r="L12" s="47"/>
      <c r="M12" s="47"/>
      <c r="N12" s="47"/>
      <c r="O12" s="47"/>
      <c r="P12" s="47"/>
      <c r="Q12" s="47"/>
      <c r="R12" s="47"/>
      <c r="S12" s="47"/>
      <c r="T12" s="47"/>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11"/>
    </row>
    <row r="13" spans="1:60" ht="12.75">
      <c r="A13" s="372"/>
      <c r="B13" s="369" t="s">
        <v>460</v>
      </c>
      <c r="C13" s="369"/>
      <c r="D13" s="369"/>
      <c r="E13" s="369">
        <v>243</v>
      </c>
      <c r="F13" s="369" t="s">
        <v>180</v>
      </c>
      <c r="G13" s="369"/>
      <c r="H13" s="369"/>
      <c r="I13" s="369"/>
      <c r="J13" s="369"/>
      <c r="K13" s="369"/>
      <c r="L13" s="47"/>
      <c r="M13" s="47"/>
      <c r="N13" s="47"/>
      <c r="O13" s="47"/>
      <c r="P13" s="47"/>
      <c r="Q13" s="47"/>
      <c r="R13" s="47"/>
      <c r="S13" s="47"/>
      <c r="T13" s="47"/>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11"/>
    </row>
    <row r="14" spans="1:60" ht="12.75">
      <c r="A14" s="372"/>
      <c r="B14" s="369" t="s">
        <v>179</v>
      </c>
      <c r="C14" s="369"/>
      <c r="D14" s="369"/>
      <c r="E14" s="369">
        <v>665.75</v>
      </c>
      <c r="F14" s="369" t="s">
        <v>181</v>
      </c>
      <c r="G14" s="369"/>
      <c r="H14" s="369"/>
      <c r="I14" s="369"/>
      <c r="J14" s="369"/>
      <c r="K14" s="369"/>
      <c r="L14" s="47"/>
      <c r="M14" s="47"/>
      <c r="N14" s="47"/>
      <c r="O14" s="47"/>
      <c r="P14" s="47"/>
      <c r="Q14" s="47"/>
      <c r="R14" s="47"/>
      <c r="S14" s="47"/>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11"/>
    </row>
    <row r="15" spans="1:60" s="8" customFormat="1" ht="15">
      <c r="A15" s="372"/>
      <c r="B15" s="369" t="s">
        <v>182</v>
      </c>
      <c r="C15" s="369"/>
      <c r="D15" s="369"/>
      <c r="E15" s="369">
        <v>85.35</v>
      </c>
      <c r="F15" s="369" t="s">
        <v>181</v>
      </c>
      <c r="G15" s="369"/>
      <c r="H15" s="369"/>
      <c r="I15" s="369"/>
      <c r="J15" s="369"/>
      <c r="K15" s="369"/>
      <c r="L15" s="47"/>
      <c r="M15" s="47"/>
      <c r="N15" s="47"/>
      <c r="O15" s="47"/>
      <c r="P15" s="47"/>
      <c r="Q15" s="47"/>
      <c r="R15" s="47"/>
      <c r="S15" s="47"/>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12"/>
    </row>
    <row r="16" spans="1:60" s="8" customFormat="1" ht="15">
      <c r="A16" s="372"/>
      <c r="B16" s="369"/>
      <c r="C16" s="369"/>
      <c r="D16" s="369"/>
      <c r="E16" s="369"/>
      <c r="F16" s="369"/>
      <c r="G16" s="369"/>
      <c r="H16" s="369"/>
      <c r="I16" s="369"/>
      <c r="J16" s="369"/>
      <c r="K16" s="369"/>
      <c r="L16" s="47"/>
      <c r="M16" s="47"/>
      <c r="N16" s="47"/>
      <c r="O16" s="47"/>
      <c r="P16" s="47"/>
      <c r="Q16" s="47"/>
      <c r="R16" s="47"/>
      <c r="S16" s="47"/>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12"/>
    </row>
    <row r="17" spans="1:60" ht="12.75">
      <c r="A17" s="372"/>
      <c r="B17" s="369" t="s">
        <v>186</v>
      </c>
      <c r="C17" s="369"/>
      <c r="D17" s="369"/>
      <c r="E17" s="416"/>
      <c r="F17" s="416"/>
      <c r="G17" s="369"/>
      <c r="H17" s="369"/>
      <c r="I17" s="369"/>
      <c r="J17" s="369"/>
      <c r="K17" s="369"/>
      <c r="L17" s="47"/>
      <c r="M17" s="47"/>
      <c r="N17" s="47"/>
      <c r="O17" s="47"/>
      <c r="P17" s="47"/>
      <c r="Q17" s="47"/>
      <c r="R17" s="47"/>
      <c r="S17" s="47"/>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11"/>
    </row>
    <row r="18" spans="1:60" ht="15">
      <c r="A18" s="369"/>
      <c r="B18" s="369"/>
      <c r="C18" s="369"/>
      <c r="D18" s="374" t="s">
        <v>462</v>
      </c>
      <c r="E18" s="375">
        <v>0.3593792172739541</v>
      </c>
      <c r="F18" s="370" t="s">
        <v>244</v>
      </c>
      <c r="G18" s="369"/>
      <c r="H18" s="369"/>
      <c r="I18" s="369"/>
      <c r="J18" s="369"/>
      <c r="K18" s="369"/>
      <c r="L18" s="47"/>
      <c r="M18" s="47"/>
      <c r="N18" s="47"/>
      <c r="O18" s="47"/>
      <c r="P18" s="47"/>
      <c r="Q18" s="47"/>
      <c r="R18" s="47"/>
      <c r="S18" s="47"/>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11"/>
    </row>
    <row r="19" spans="1:60" ht="15">
      <c r="A19" s="369"/>
      <c r="B19" s="369"/>
      <c r="C19" s="369"/>
      <c r="D19" s="374" t="s">
        <v>461</v>
      </c>
      <c r="E19" s="376">
        <v>0.09</v>
      </c>
      <c r="F19" s="370" t="s">
        <v>244</v>
      </c>
      <c r="G19" s="369"/>
      <c r="H19" s="369"/>
      <c r="I19" s="369"/>
      <c r="J19" s="369"/>
      <c r="K19" s="369"/>
      <c r="L19" s="47"/>
      <c r="M19" s="47"/>
      <c r="N19" s="47"/>
      <c r="O19" s="47"/>
      <c r="P19" s="47"/>
      <c r="Q19" s="47"/>
      <c r="R19" s="47"/>
      <c r="S19" s="47"/>
      <c r="T19" s="47"/>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11"/>
    </row>
    <row r="20" spans="1:60" ht="12.75">
      <c r="A20" s="369"/>
      <c r="B20" s="369"/>
      <c r="C20" s="369"/>
      <c r="D20" s="369"/>
      <c r="E20" s="369"/>
      <c r="F20" s="369"/>
      <c r="G20" s="369"/>
      <c r="H20" s="369"/>
      <c r="I20" s="369"/>
      <c r="J20" s="369"/>
      <c r="K20" s="369"/>
      <c r="L20" s="47"/>
      <c r="M20" s="47"/>
      <c r="N20" s="47"/>
      <c r="O20" s="47"/>
      <c r="P20" s="47"/>
      <c r="Q20" s="47"/>
      <c r="R20" s="47"/>
      <c r="S20" s="47"/>
      <c r="T20" s="47"/>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11"/>
    </row>
    <row r="21" spans="1:60" ht="12.75">
      <c r="A21" s="369"/>
      <c r="B21" s="369"/>
      <c r="C21" s="369"/>
      <c r="D21" s="369"/>
      <c r="E21" s="369"/>
      <c r="F21" s="369"/>
      <c r="G21" s="369"/>
      <c r="H21" s="369"/>
      <c r="I21" s="369"/>
      <c r="J21" s="369"/>
      <c r="K21" s="369"/>
      <c r="L21" s="47"/>
      <c r="M21" s="47"/>
      <c r="N21" s="47"/>
      <c r="O21" s="47"/>
      <c r="P21" s="47"/>
      <c r="Q21" s="47"/>
      <c r="R21" s="47"/>
      <c r="S21" s="47"/>
      <c r="T21" s="47"/>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11"/>
    </row>
    <row r="22" spans="1:60" ht="12.75">
      <c r="A22" s="369"/>
      <c r="B22" s="369"/>
      <c r="C22" s="369"/>
      <c r="D22" s="369"/>
      <c r="E22" s="369"/>
      <c r="F22" s="369"/>
      <c r="G22" s="369"/>
      <c r="H22" s="369"/>
      <c r="I22" s="369"/>
      <c r="J22" s="369"/>
      <c r="K22" s="369"/>
      <c r="L22" s="47"/>
      <c r="M22" s="47"/>
      <c r="N22" s="47"/>
      <c r="O22" s="47"/>
      <c r="P22" s="47"/>
      <c r="Q22" s="47"/>
      <c r="R22" s="47"/>
      <c r="S22" s="47"/>
      <c r="T22" s="47"/>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11"/>
    </row>
    <row r="23" spans="1:60" ht="12.75">
      <c r="A23" s="369"/>
      <c r="B23" s="369"/>
      <c r="C23" s="369"/>
      <c r="D23" s="369"/>
      <c r="E23" s="369"/>
      <c r="F23" s="369"/>
      <c r="G23" s="369"/>
      <c r="H23" s="369"/>
      <c r="I23" s="369"/>
      <c r="J23" s="369"/>
      <c r="K23" s="369"/>
      <c r="L23" s="47"/>
      <c r="M23" s="47"/>
      <c r="N23" s="47"/>
      <c r="O23" s="47"/>
      <c r="P23" s="47"/>
      <c r="Q23" s="47"/>
      <c r="R23" s="47"/>
      <c r="S23" s="47"/>
      <c r="T23" s="47"/>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11"/>
    </row>
    <row r="24" spans="1:60" ht="12.75">
      <c r="A24" s="47"/>
      <c r="B24" s="47"/>
      <c r="C24" s="47"/>
      <c r="D24" s="47"/>
      <c r="E24" s="47"/>
      <c r="F24" s="47"/>
      <c r="G24" s="47"/>
      <c r="H24" s="47"/>
      <c r="I24" s="47"/>
      <c r="J24" s="47"/>
      <c r="K24" s="47"/>
      <c r="L24" s="47"/>
      <c r="M24" s="47"/>
      <c r="N24" s="47"/>
      <c r="O24" s="47"/>
      <c r="P24" s="47"/>
      <c r="Q24" s="47"/>
      <c r="R24" s="47"/>
      <c r="S24" s="47"/>
      <c r="T24" s="47"/>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11"/>
    </row>
    <row r="25" spans="1:60" ht="12.75">
      <c r="A25" s="47"/>
      <c r="B25" s="47"/>
      <c r="C25" s="47"/>
      <c r="D25" s="47"/>
      <c r="E25" s="47"/>
      <c r="F25" s="47"/>
      <c r="G25" s="47"/>
      <c r="H25" s="47"/>
      <c r="I25" s="47"/>
      <c r="J25" s="47"/>
      <c r="K25" s="47"/>
      <c r="L25" s="47"/>
      <c r="M25" s="47"/>
      <c r="N25" s="47"/>
      <c r="O25" s="47"/>
      <c r="P25" s="47"/>
      <c r="Q25" s="47"/>
      <c r="R25" s="47"/>
      <c r="S25" s="47"/>
      <c r="T25" s="47"/>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11"/>
    </row>
    <row r="26" spans="1:60" ht="12.75">
      <c r="A26" s="47"/>
      <c r="B26" s="47"/>
      <c r="C26" s="47"/>
      <c r="D26" s="47"/>
      <c r="E26" s="47"/>
      <c r="F26" s="47"/>
      <c r="G26" s="47"/>
      <c r="H26" s="47"/>
      <c r="I26" s="47"/>
      <c r="J26" s="47"/>
      <c r="K26" s="47"/>
      <c r="L26" s="47"/>
      <c r="M26" s="47"/>
      <c r="N26" s="47"/>
      <c r="O26" s="47"/>
      <c r="P26" s="47"/>
      <c r="Q26" s="47"/>
      <c r="R26" s="47"/>
      <c r="S26" s="47"/>
      <c r="T26" s="47"/>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11"/>
    </row>
    <row r="27" spans="1:60" ht="12.75">
      <c r="A27" s="47"/>
      <c r="B27" s="47"/>
      <c r="C27" s="47"/>
      <c r="D27" s="47"/>
      <c r="E27" s="47"/>
      <c r="F27" s="47"/>
      <c r="G27" s="47"/>
      <c r="H27" s="47"/>
      <c r="I27" s="47"/>
      <c r="J27" s="47"/>
      <c r="K27" s="47"/>
      <c r="L27" s="47"/>
      <c r="M27" s="47"/>
      <c r="N27" s="47"/>
      <c r="O27" s="47"/>
      <c r="P27" s="47"/>
      <c r="Q27" s="47"/>
      <c r="R27" s="47"/>
      <c r="S27" s="47"/>
      <c r="T27" s="47"/>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11"/>
    </row>
    <row r="28" spans="1:60" ht="12.75">
      <c r="A28" s="47"/>
      <c r="B28" s="47"/>
      <c r="C28" s="47"/>
      <c r="D28" s="47"/>
      <c r="E28" s="47"/>
      <c r="F28" s="47"/>
      <c r="G28" s="47"/>
      <c r="H28" s="47"/>
      <c r="I28" s="47"/>
      <c r="J28" s="47"/>
      <c r="K28" s="47"/>
      <c r="L28" s="47"/>
      <c r="M28" s="47"/>
      <c r="N28" s="47"/>
      <c r="O28" s="47"/>
      <c r="P28" s="47"/>
      <c r="Q28" s="47"/>
      <c r="R28" s="47"/>
      <c r="S28" s="47"/>
      <c r="T28" s="47"/>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11"/>
    </row>
    <row r="29" spans="1:60" ht="12.75">
      <c r="A29" s="47"/>
      <c r="B29" s="47"/>
      <c r="C29" s="47"/>
      <c r="D29" s="47"/>
      <c r="E29" s="47"/>
      <c r="F29" s="47"/>
      <c r="G29" s="47"/>
      <c r="H29" s="47"/>
      <c r="I29" s="47"/>
      <c r="J29" s="47"/>
      <c r="K29" s="47"/>
      <c r="L29" s="47"/>
      <c r="M29" s="47"/>
      <c r="N29" s="47"/>
      <c r="O29" s="47"/>
      <c r="P29" s="47"/>
      <c r="Q29" s="47"/>
      <c r="R29" s="47"/>
      <c r="S29" s="47"/>
      <c r="T29" s="47"/>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11"/>
    </row>
    <row r="30" spans="1:60" ht="12.75">
      <c r="A30" s="47"/>
      <c r="B30" s="47"/>
      <c r="C30" s="47"/>
      <c r="D30" s="47"/>
      <c r="E30" s="47"/>
      <c r="F30" s="47"/>
      <c r="G30" s="47"/>
      <c r="H30" s="47"/>
      <c r="I30" s="47"/>
      <c r="J30" s="47"/>
      <c r="K30" s="47"/>
      <c r="L30" s="47"/>
      <c r="M30" s="47"/>
      <c r="N30" s="47"/>
      <c r="O30" s="47"/>
      <c r="P30" s="47"/>
      <c r="Q30" s="47"/>
      <c r="R30" s="47"/>
      <c r="S30" s="47"/>
      <c r="T30" s="47"/>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11"/>
    </row>
    <row r="31" spans="1:60" ht="12.75">
      <c r="A31" s="47"/>
      <c r="B31" s="47"/>
      <c r="C31" s="47"/>
      <c r="D31" s="47"/>
      <c r="E31" s="47"/>
      <c r="F31" s="47"/>
      <c r="G31" s="47"/>
      <c r="H31" s="47"/>
      <c r="I31" s="47"/>
      <c r="J31" s="47"/>
      <c r="K31" s="47"/>
      <c r="L31" s="47"/>
      <c r="M31" s="47"/>
      <c r="N31" s="47"/>
      <c r="O31" s="47"/>
      <c r="P31" s="47"/>
      <c r="Q31" s="47"/>
      <c r="R31" s="47"/>
      <c r="S31" s="47"/>
      <c r="T31" s="47"/>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11"/>
    </row>
    <row r="32" spans="1:60" ht="12.75">
      <c r="A32" s="47"/>
      <c r="B32" s="47"/>
      <c r="C32" s="47"/>
      <c r="D32" s="47"/>
      <c r="E32" s="47"/>
      <c r="F32" s="47"/>
      <c r="G32" s="47"/>
      <c r="H32" s="47"/>
      <c r="I32" s="47"/>
      <c r="J32" s="47"/>
      <c r="K32" s="47"/>
      <c r="L32" s="47"/>
      <c r="M32" s="47"/>
      <c r="N32" s="47"/>
      <c r="O32" s="47"/>
      <c r="P32" s="47"/>
      <c r="Q32" s="47"/>
      <c r="R32" s="47"/>
      <c r="S32" s="47"/>
      <c r="T32" s="47"/>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11"/>
    </row>
    <row r="33" spans="1:60" ht="12.75">
      <c r="A33" s="47"/>
      <c r="B33" s="47"/>
      <c r="C33" s="47"/>
      <c r="D33" s="47"/>
      <c r="E33" s="47"/>
      <c r="F33" s="47"/>
      <c r="G33" s="47"/>
      <c r="H33" s="47"/>
      <c r="I33" s="47"/>
      <c r="J33" s="47"/>
      <c r="K33" s="47"/>
      <c r="L33" s="47"/>
      <c r="M33" s="47"/>
      <c r="N33" s="47"/>
      <c r="O33" s="47"/>
      <c r="P33" s="47"/>
      <c r="Q33" s="47"/>
      <c r="R33" s="47"/>
      <c r="S33" s="47"/>
      <c r="T33" s="47"/>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11"/>
    </row>
    <row r="34" spans="1:60" ht="12.75">
      <c r="A34" s="47"/>
      <c r="B34" s="47"/>
      <c r="C34" s="47"/>
      <c r="D34" s="47"/>
      <c r="E34" s="47"/>
      <c r="F34" s="47"/>
      <c r="G34" s="47"/>
      <c r="H34" s="47"/>
      <c r="I34" s="47"/>
      <c r="J34" s="47"/>
      <c r="K34" s="47"/>
      <c r="L34" s="47"/>
      <c r="M34" s="47"/>
      <c r="N34" s="47"/>
      <c r="O34" s="47"/>
      <c r="P34" s="47"/>
      <c r="Q34" s="47"/>
      <c r="R34" s="47"/>
      <c r="S34" s="47"/>
      <c r="T34" s="47"/>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11"/>
    </row>
    <row r="35" spans="1:60" ht="12.75">
      <c r="A35" s="47"/>
      <c r="B35" s="47"/>
      <c r="C35" s="47"/>
      <c r="D35" s="47"/>
      <c r="E35" s="47"/>
      <c r="F35" s="47"/>
      <c r="G35" s="47"/>
      <c r="H35" s="47"/>
      <c r="I35" s="47"/>
      <c r="J35" s="47"/>
      <c r="K35" s="47"/>
      <c r="L35" s="47"/>
      <c r="M35" s="47"/>
      <c r="N35" s="47"/>
      <c r="O35" s="47"/>
      <c r="P35" s="47"/>
      <c r="Q35" s="47"/>
      <c r="R35" s="47"/>
      <c r="S35" s="47"/>
      <c r="T35" s="47"/>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11"/>
    </row>
    <row r="36" spans="1:60" ht="12.75">
      <c r="A36" s="47"/>
      <c r="B36" s="47"/>
      <c r="C36" s="47"/>
      <c r="D36" s="47"/>
      <c r="E36" s="47"/>
      <c r="F36" s="47"/>
      <c r="G36" s="47"/>
      <c r="H36" s="47"/>
      <c r="I36" s="47"/>
      <c r="J36" s="47"/>
      <c r="K36" s="47"/>
      <c r="L36" s="47"/>
      <c r="M36" s="47"/>
      <c r="N36" s="47"/>
      <c r="O36" s="47"/>
      <c r="P36" s="47"/>
      <c r="Q36" s="47"/>
      <c r="R36" s="47"/>
      <c r="S36" s="47"/>
      <c r="T36" s="47"/>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11"/>
    </row>
    <row r="37" spans="1:60" ht="12.75">
      <c r="A37" s="47"/>
      <c r="B37" s="47"/>
      <c r="C37" s="47"/>
      <c r="D37" s="47"/>
      <c r="E37" s="47"/>
      <c r="F37" s="47"/>
      <c r="G37" s="47"/>
      <c r="H37" s="47"/>
      <c r="I37" s="47"/>
      <c r="J37" s="47"/>
      <c r="K37" s="47"/>
      <c r="L37" s="47"/>
      <c r="M37" s="47"/>
      <c r="N37" s="47"/>
      <c r="O37" s="47"/>
      <c r="P37" s="47"/>
      <c r="Q37" s="47"/>
      <c r="R37" s="47"/>
      <c r="S37" s="47"/>
      <c r="T37" s="47"/>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11"/>
    </row>
    <row r="38" spans="1:60" ht="12.75">
      <c r="A38" s="47"/>
      <c r="B38" s="47"/>
      <c r="C38" s="47"/>
      <c r="D38" s="47"/>
      <c r="E38" s="47"/>
      <c r="F38" s="47"/>
      <c r="G38" s="47"/>
      <c r="H38" s="47"/>
      <c r="I38" s="47"/>
      <c r="J38" s="47"/>
      <c r="K38" s="47"/>
      <c r="L38" s="47"/>
      <c r="M38" s="47"/>
      <c r="N38" s="47"/>
      <c r="O38" s="47"/>
      <c r="P38" s="47"/>
      <c r="Q38" s="47"/>
      <c r="R38" s="47"/>
      <c r="S38" s="47"/>
      <c r="T38" s="47"/>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11"/>
    </row>
    <row r="39" spans="1:60" ht="12.75">
      <c r="A39" s="47"/>
      <c r="B39" s="47"/>
      <c r="C39" s="47"/>
      <c r="D39" s="47"/>
      <c r="E39" s="47"/>
      <c r="F39" s="47"/>
      <c r="G39" s="47"/>
      <c r="H39" s="47"/>
      <c r="I39" s="47"/>
      <c r="J39" s="47"/>
      <c r="K39" s="47"/>
      <c r="L39" s="47"/>
      <c r="M39" s="47"/>
      <c r="N39" s="47"/>
      <c r="O39" s="47"/>
      <c r="P39" s="47"/>
      <c r="Q39" s="47"/>
      <c r="R39" s="47"/>
      <c r="S39" s="47"/>
      <c r="T39" s="47"/>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11"/>
    </row>
    <row r="40" spans="1:60" ht="12.75">
      <c r="A40" s="47"/>
      <c r="B40" s="47"/>
      <c r="C40" s="47"/>
      <c r="D40" s="47"/>
      <c r="E40" s="47"/>
      <c r="F40" s="47"/>
      <c r="G40" s="47"/>
      <c r="H40" s="47"/>
      <c r="I40" s="47"/>
      <c r="J40" s="47"/>
      <c r="K40" s="47"/>
      <c r="L40" s="47"/>
      <c r="M40" s="47"/>
      <c r="N40" s="47"/>
      <c r="O40" s="47"/>
      <c r="P40" s="47"/>
      <c r="Q40" s="47"/>
      <c r="R40" s="47"/>
      <c r="S40" s="47"/>
      <c r="T40" s="47"/>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11"/>
    </row>
    <row r="41" spans="1:60" ht="12.75">
      <c r="A41" s="47"/>
      <c r="B41" s="47"/>
      <c r="C41" s="47"/>
      <c r="D41" s="47"/>
      <c r="E41" s="47"/>
      <c r="F41" s="47"/>
      <c r="G41" s="47"/>
      <c r="H41" s="47"/>
      <c r="I41" s="47"/>
      <c r="J41" s="47"/>
      <c r="K41" s="47"/>
      <c r="L41" s="47"/>
      <c r="M41" s="47"/>
      <c r="N41" s="47"/>
      <c r="O41" s="47"/>
      <c r="P41" s="47"/>
      <c r="Q41" s="47"/>
      <c r="R41" s="47"/>
      <c r="S41" s="47"/>
      <c r="T41" s="47"/>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11"/>
    </row>
    <row r="42" spans="1:60" ht="12.75">
      <c r="A42" s="47"/>
      <c r="B42" s="47"/>
      <c r="C42" s="47"/>
      <c r="D42" s="47"/>
      <c r="E42" s="47"/>
      <c r="F42" s="47"/>
      <c r="G42" s="47"/>
      <c r="H42" s="47"/>
      <c r="I42" s="47"/>
      <c r="J42" s="47"/>
      <c r="K42" s="47"/>
      <c r="L42" s="47"/>
      <c r="M42" s="47"/>
      <c r="N42" s="47"/>
      <c r="O42" s="47"/>
      <c r="P42" s="47"/>
      <c r="Q42" s="47"/>
      <c r="R42" s="47"/>
      <c r="S42" s="47"/>
      <c r="T42" s="47"/>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11"/>
    </row>
    <row r="43" spans="1:60" ht="12.75">
      <c r="A43" s="47"/>
      <c r="B43" s="47"/>
      <c r="C43" s="47"/>
      <c r="D43" s="47"/>
      <c r="E43" s="47"/>
      <c r="F43" s="47"/>
      <c r="G43" s="47"/>
      <c r="H43" s="47"/>
      <c r="I43" s="47"/>
      <c r="J43" s="47"/>
      <c r="K43" s="47"/>
      <c r="L43" s="47"/>
      <c r="M43" s="47"/>
      <c r="N43" s="47"/>
      <c r="O43" s="47"/>
      <c r="P43" s="47"/>
      <c r="Q43" s="47"/>
      <c r="R43" s="47"/>
      <c r="S43" s="47"/>
      <c r="T43" s="47"/>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11"/>
    </row>
    <row r="44" spans="1:60" ht="12.75">
      <c r="A44" s="47"/>
      <c r="B44" s="47"/>
      <c r="C44" s="47"/>
      <c r="D44" s="47"/>
      <c r="E44" s="47"/>
      <c r="F44" s="47"/>
      <c r="G44" s="47"/>
      <c r="H44" s="47"/>
      <c r="I44" s="47"/>
      <c r="J44" s="47"/>
      <c r="K44" s="47"/>
      <c r="L44" s="47"/>
      <c r="M44" s="47"/>
      <c r="N44" s="47"/>
      <c r="O44" s="47"/>
      <c r="P44" s="47"/>
      <c r="Q44" s="47"/>
      <c r="R44" s="47"/>
      <c r="S44" s="47"/>
      <c r="T44" s="47"/>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11"/>
    </row>
    <row r="45" spans="1:60" ht="12.75">
      <c r="A45" s="47"/>
      <c r="B45" s="47"/>
      <c r="C45" s="47"/>
      <c r="D45" s="47"/>
      <c r="E45" s="47"/>
      <c r="F45" s="47"/>
      <c r="G45" s="47"/>
      <c r="H45" s="47"/>
      <c r="I45" s="47"/>
      <c r="J45" s="47"/>
      <c r="K45" s="47"/>
      <c r="L45" s="47"/>
      <c r="M45" s="47"/>
      <c r="N45" s="47"/>
      <c r="O45" s="47"/>
      <c r="P45" s="47"/>
      <c r="Q45" s="47"/>
      <c r="R45" s="47"/>
      <c r="S45" s="47"/>
      <c r="T45" s="47"/>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11"/>
    </row>
    <row r="46" spans="1:60" ht="12.75">
      <c r="A46" s="47"/>
      <c r="B46" s="47"/>
      <c r="C46" s="47"/>
      <c r="D46" s="47"/>
      <c r="E46" s="47"/>
      <c r="F46" s="47"/>
      <c r="G46" s="47"/>
      <c r="H46" s="47"/>
      <c r="I46" s="47"/>
      <c r="J46" s="47"/>
      <c r="K46" s="47"/>
      <c r="L46" s="47"/>
      <c r="M46" s="47"/>
      <c r="N46" s="47"/>
      <c r="O46" s="47"/>
      <c r="P46" s="47"/>
      <c r="Q46" s="47"/>
      <c r="R46" s="47"/>
      <c r="S46" s="47"/>
      <c r="T46" s="47"/>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11"/>
    </row>
    <row r="47" spans="1:60" ht="12.7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11"/>
    </row>
    <row r="48" spans="1:60" ht="12.7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11"/>
    </row>
    <row r="49" spans="1:60" ht="12.7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11"/>
    </row>
    <row r="50" spans="1:60" ht="12.7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11"/>
    </row>
    <row r="51" spans="1:60" ht="12.7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11"/>
    </row>
    <row r="52" spans="1:60" ht="12.7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11"/>
    </row>
    <row r="53" spans="1:60" ht="12.7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11"/>
    </row>
    <row r="54" spans="1:60" ht="12.7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11"/>
    </row>
    <row r="55" spans="1:60" ht="12.7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11"/>
    </row>
    <row r="56" spans="1:60" ht="12.7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11"/>
    </row>
    <row r="57" spans="1:60" ht="12.7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11"/>
    </row>
    <row r="58" spans="1:60" ht="12.7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11"/>
    </row>
    <row r="59" spans="1:60" ht="12.7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11"/>
    </row>
    <row r="60" spans="1:60" ht="12.7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11"/>
    </row>
    <row r="61" spans="1:60" ht="12.7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11"/>
    </row>
    <row r="62" spans="1:60" ht="12.7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11"/>
    </row>
    <row r="63" spans="1:60" ht="12.7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11"/>
    </row>
    <row r="64" spans="1:60" ht="12.7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11"/>
    </row>
    <row r="65" spans="1:60" ht="12.7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11"/>
    </row>
    <row r="66" spans="1:60" ht="12.7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11"/>
    </row>
    <row r="67" spans="1:60" ht="12.7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11"/>
    </row>
    <row r="68" spans="1:60" ht="12.7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11"/>
    </row>
    <row r="69" spans="1:60" ht="12.7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11"/>
    </row>
    <row r="70" spans="1:60" ht="12.7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11"/>
    </row>
    <row r="71" spans="1:60" ht="12.7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11"/>
    </row>
    <row r="72" spans="1:60" ht="12.7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11"/>
    </row>
    <row r="73" spans="1:60" ht="12.7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11"/>
    </row>
    <row r="74" spans="1:60" ht="12.7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11"/>
    </row>
    <row r="75" spans="1:60" ht="12.7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11"/>
    </row>
    <row r="76" spans="1:60" ht="12.7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11"/>
    </row>
    <row r="77" spans="1:60" ht="12.7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11"/>
    </row>
    <row r="78" spans="1:60" ht="12.7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11"/>
    </row>
    <row r="79" spans="1:60" ht="12.7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11"/>
    </row>
    <row r="80" spans="1:60" ht="12.7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11"/>
    </row>
    <row r="81" spans="1:60" ht="12.7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11"/>
    </row>
    <row r="82" spans="1:60" ht="12.7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11"/>
    </row>
    <row r="83" spans="1:60" ht="12.7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11"/>
    </row>
    <row r="84" spans="1:60" ht="12.7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11"/>
    </row>
    <row r="85" spans="1:60" ht="12.7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11"/>
    </row>
    <row r="86" spans="1:60" ht="12.7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11"/>
    </row>
    <row r="87" spans="1:60" ht="12.7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11"/>
    </row>
    <row r="88" spans="1:60" ht="12.7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11"/>
    </row>
    <row r="89" spans="1:60" ht="12.7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11"/>
    </row>
    <row r="90" spans="1:60" ht="12.7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11"/>
    </row>
    <row r="91" spans="1:60" ht="12.7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11"/>
    </row>
    <row r="92" spans="1:60" ht="12.7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11"/>
    </row>
    <row r="93" spans="1:60" ht="12.7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11"/>
    </row>
    <row r="94" spans="1:60" ht="12.7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11"/>
    </row>
    <row r="95" spans="1:60" ht="12.7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11"/>
    </row>
    <row r="96" spans="1:60" ht="12.7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11"/>
    </row>
    <row r="97" spans="1:60" ht="12.7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11"/>
    </row>
    <row r="98" spans="1:60" ht="12.7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11"/>
    </row>
    <row r="99" spans="1:60" ht="12.7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11"/>
    </row>
    <row r="100" spans="1:60" ht="12.7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11"/>
    </row>
    <row r="101" spans="1:60" ht="12.7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11"/>
    </row>
    <row r="102" spans="1:60" ht="12.7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11"/>
    </row>
    <row r="103" spans="1:60" ht="12.7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11"/>
    </row>
    <row r="104" spans="1:60" ht="12.7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11"/>
    </row>
    <row r="105" spans="1:60" ht="12.7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11"/>
    </row>
    <row r="106" spans="1:60" ht="12.7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11"/>
    </row>
    <row r="107" spans="1:60" ht="12.7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11"/>
    </row>
    <row r="108" spans="1:60" ht="12.7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11"/>
    </row>
    <row r="109" spans="1:60"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row>
    <row r="110" spans="1:60"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row>
    <row r="111" spans="1:60"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row>
    <row r="112" spans="1:60"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row>
  </sheetData>
  <sheetProtection/>
  <mergeCells count="1">
    <mergeCell ref="A1:P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23"/>
  <sheetViews>
    <sheetView zoomScalePageLayoutView="0" workbookViewId="0" topLeftCell="A1">
      <selection activeCell="H33" sqref="H33"/>
    </sheetView>
  </sheetViews>
  <sheetFormatPr defaultColWidth="10.66015625" defaultRowHeight="10.5"/>
  <cols>
    <col min="1" max="1" width="25.66015625" style="7" customWidth="1"/>
    <col min="2" max="2" width="16.83203125" style="7" customWidth="1"/>
    <col min="3" max="3" width="16.16015625" style="7" customWidth="1"/>
    <col min="4" max="4" width="16.5" style="7" customWidth="1"/>
    <col min="5" max="16384" width="10.66015625" style="7" customWidth="1"/>
  </cols>
  <sheetData>
    <row r="1" spans="1:8" ht="15">
      <c r="A1" s="50" t="s">
        <v>175</v>
      </c>
      <c r="B1" s="44"/>
      <c r="C1" s="44"/>
      <c r="D1" s="44"/>
      <c r="E1" s="44"/>
      <c r="F1" s="44"/>
      <c r="G1" s="44"/>
      <c r="H1" s="44"/>
    </row>
    <row r="2" spans="1:8" ht="38.25" customHeight="1">
      <c r="A2" s="56" t="s">
        <v>0</v>
      </c>
      <c r="B2" s="55" t="s">
        <v>245</v>
      </c>
      <c r="C2" s="66" t="s">
        <v>246</v>
      </c>
      <c r="D2" s="67" t="s">
        <v>247</v>
      </c>
      <c r="E2" s="64"/>
      <c r="F2" s="64"/>
      <c r="G2" s="44"/>
      <c r="H2" s="44"/>
    </row>
    <row r="3" spans="1:8" ht="12.75">
      <c r="A3" s="53" t="s">
        <v>248</v>
      </c>
      <c r="B3" s="52" t="s">
        <v>249</v>
      </c>
      <c r="C3" s="52" t="s">
        <v>249</v>
      </c>
      <c r="D3" s="51" t="s">
        <v>249</v>
      </c>
      <c r="E3" s="44"/>
      <c r="F3" s="44"/>
      <c r="G3" s="44"/>
      <c r="H3" s="65"/>
    </row>
    <row r="4" spans="1:8" ht="12.75">
      <c r="A4" s="62" t="s">
        <v>250</v>
      </c>
      <c r="B4" s="57">
        <v>1.4</v>
      </c>
      <c r="C4" s="57">
        <v>50</v>
      </c>
      <c r="D4" s="58">
        <v>70</v>
      </c>
      <c r="E4" s="44"/>
      <c r="F4" s="44"/>
      <c r="G4" s="65"/>
      <c r="H4" s="65"/>
    </row>
    <row r="5" spans="1:8" ht="12.75">
      <c r="A5" s="53" t="s">
        <v>251</v>
      </c>
      <c r="B5" s="54">
        <v>0.8</v>
      </c>
      <c r="C5" s="54">
        <v>67.2</v>
      </c>
      <c r="D5" s="63">
        <v>53.760000000000005</v>
      </c>
      <c r="E5" s="44"/>
      <c r="F5" s="44"/>
      <c r="G5" s="44"/>
      <c r="H5" s="44"/>
    </row>
    <row r="6" spans="1:8" ht="12.75">
      <c r="A6" s="53" t="s">
        <v>252</v>
      </c>
      <c r="B6" s="54">
        <v>1</v>
      </c>
      <c r="C6" s="54">
        <v>20.3</v>
      </c>
      <c r="D6" s="63">
        <v>20.3</v>
      </c>
      <c r="E6" s="44"/>
      <c r="F6" s="44"/>
      <c r="G6" s="44"/>
      <c r="H6" s="44"/>
    </row>
    <row r="7" spans="1:8" ht="12.75">
      <c r="A7" s="53" t="s">
        <v>253</v>
      </c>
      <c r="B7" s="54">
        <v>0.187</v>
      </c>
      <c r="C7" s="54">
        <v>195.1</v>
      </c>
      <c r="D7" s="63">
        <v>36.4837</v>
      </c>
      <c r="E7" s="44"/>
      <c r="F7" s="44"/>
      <c r="G7" s="44"/>
      <c r="H7" s="44"/>
    </row>
    <row r="8" spans="1:8" ht="12.75">
      <c r="A8" s="53" t="s">
        <v>254</v>
      </c>
      <c r="B8" s="54">
        <v>3.85</v>
      </c>
      <c r="C8" s="54">
        <v>6.2</v>
      </c>
      <c r="D8" s="63">
        <v>23.87</v>
      </c>
      <c r="E8" s="44"/>
      <c r="F8" s="44"/>
      <c r="G8" s="44"/>
      <c r="H8" s="44"/>
    </row>
    <row r="9" spans="1:8" ht="12.75">
      <c r="A9" s="53" t="s">
        <v>255</v>
      </c>
      <c r="B9" s="54">
        <v>0.099</v>
      </c>
      <c r="C9" s="54">
        <v>40</v>
      </c>
      <c r="D9" s="63">
        <v>3.96</v>
      </c>
      <c r="E9" s="44"/>
      <c r="F9" s="44"/>
      <c r="G9" s="44"/>
      <c r="H9" s="44"/>
    </row>
    <row r="10" spans="1:8" ht="12.75">
      <c r="A10" s="53" t="s">
        <v>256</v>
      </c>
      <c r="B10" s="54">
        <v>0.01</v>
      </c>
      <c r="C10" s="54">
        <v>13</v>
      </c>
      <c r="D10" s="63">
        <v>0.13</v>
      </c>
      <c r="E10" s="44"/>
      <c r="F10" s="44"/>
      <c r="G10" s="44"/>
      <c r="H10" s="44"/>
    </row>
    <row r="11" spans="1:8" ht="12.75">
      <c r="A11" s="53" t="s">
        <v>257</v>
      </c>
      <c r="B11" s="54">
        <v>0.266</v>
      </c>
      <c r="C11" s="54">
        <v>35</v>
      </c>
      <c r="D11" s="63">
        <v>9.31</v>
      </c>
      <c r="E11" s="44"/>
      <c r="F11" s="44"/>
      <c r="G11" s="44"/>
      <c r="H11" s="44"/>
    </row>
    <row r="12" spans="1:8" ht="12.75">
      <c r="A12" s="53" t="s">
        <v>258</v>
      </c>
      <c r="B12" s="54">
        <v>0.26</v>
      </c>
      <c r="C12" s="54">
        <v>17.5</v>
      </c>
      <c r="D12" s="63">
        <v>4.55</v>
      </c>
      <c r="E12" s="44"/>
      <c r="F12" s="44"/>
      <c r="G12" s="44"/>
      <c r="H12" s="44"/>
    </row>
    <row r="13" spans="1:8" ht="12.75">
      <c r="A13" s="53" t="s">
        <v>259</v>
      </c>
      <c r="B13" s="54">
        <v>0.84</v>
      </c>
      <c r="C13" s="54">
        <v>3.5</v>
      </c>
      <c r="D13" s="63">
        <v>2.94</v>
      </c>
      <c r="E13" s="44"/>
      <c r="F13" s="44"/>
      <c r="G13" s="44"/>
      <c r="H13" s="44"/>
    </row>
    <row r="14" spans="1:8" ht="12.75">
      <c r="A14" s="53" t="s">
        <v>260</v>
      </c>
      <c r="B14" s="54">
        <v>0.404</v>
      </c>
      <c r="C14" s="54">
        <v>10</v>
      </c>
      <c r="D14" s="63">
        <v>4.04</v>
      </c>
      <c r="E14" s="44"/>
      <c r="F14" s="44"/>
      <c r="G14" s="44"/>
      <c r="H14" s="44"/>
    </row>
    <row r="15" spans="1:8" ht="12.75">
      <c r="A15" s="60" t="s">
        <v>261</v>
      </c>
      <c r="B15" s="59">
        <v>0.67</v>
      </c>
      <c r="C15" s="59">
        <v>44</v>
      </c>
      <c r="D15" s="61">
        <v>29.48</v>
      </c>
      <c r="E15" s="44"/>
      <c r="F15" s="44"/>
      <c r="G15" s="44"/>
      <c r="H15" s="44"/>
    </row>
    <row r="16" spans="1:8" ht="12.75">
      <c r="A16" s="53" t="s">
        <v>262</v>
      </c>
      <c r="B16" s="52" t="s">
        <v>263</v>
      </c>
      <c r="C16" s="52" t="s">
        <v>263</v>
      </c>
      <c r="D16" s="63" t="s">
        <v>263</v>
      </c>
      <c r="E16" s="44"/>
      <c r="F16" s="44"/>
      <c r="G16" s="44"/>
      <c r="H16" s="44"/>
    </row>
    <row r="17" spans="1:4" ht="12.75">
      <c r="A17" s="62" t="s">
        <v>264</v>
      </c>
      <c r="B17" s="57">
        <v>0.986</v>
      </c>
      <c r="C17" s="57">
        <v>215.5</v>
      </c>
      <c r="D17" s="58">
        <v>212.483</v>
      </c>
    </row>
    <row r="18" spans="1:4" ht="12.75">
      <c r="A18" s="53" t="s">
        <v>265</v>
      </c>
      <c r="B18" s="54">
        <v>0.669</v>
      </c>
      <c r="C18" s="54">
        <v>112.7</v>
      </c>
      <c r="D18" s="63">
        <v>75.39630000000001</v>
      </c>
    </row>
    <row r="19" spans="1:4" ht="12.75">
      <c r="A19" s="53" t="s">
        <v>266</v>
      </c>
      <c r="B19" s="54">
        <v>0.296</v>
      </c>
      <c r="C19" s="54">
        <v>66.7</v>
      </c>
      <c r="D19" s="63">
        <v>19.7432</v>
      </c>
    </row>
    <row r="20" spans="1:4" ht="12.75">
      <c r="A20" s="53" t="s">
        <v>267</v>
      </c>
      <c r="B20" s="54">
        <v>0.104</v>
      </c>
      <c r="C20" s="54">
        <v>52.1</v>
      </c>
      <c r="D20" s="63">
        <v>5.4184</v>
      </c>
    </row>
    <row r="21" spans="1:4" ht="12.75">
      <c r="A21" s="53" t="s">
        <v>268</v>
      </c>
      <c r="B21" s="54">
        <v>0.028</v>
      </c>
      <c r="C21" s="54">
        <v>45.8</v>
      </c>
      <c r="D21" s="63">
        <v>1.2824</v>
      </c>
    </row>
    <row r="22" spans="1:4" ht="12.75">
      <c r="A22" s="53" t="s">
        <v>269</v>
      </c>
      <c r="B22" s="54">
        <v>0.876</v>
      </c>
      <c r="C22" s="54">
        <v>71.3</v>
      </c>
      <c r="D22" s="63">
        <v>62.4588</v>
      </c>
    </row>
    <row r="23" spans="1:4" ht="12.75">
      <c r="A23" s="53" t="s">
        <v>270</v>
      </c>
      <c r="B23" s="54">
        <v>0.32</v>
      </c>
      <c r="C23" s="54">
        <v>68.9</v>
      </c>
      <c r="D23" s="63">
        <v>22.048000000000002</v>
      </c>
    </row>
    <row r="24" spans="1:4" ht="12.75">
      <c r="A24" s="53" t="s">
        <v>271</v>
      </c>
      <c r="B24" s="54">
        <v>0.072</v>
      </c>
      <c r="C24" s="54">
        <v>68.6</v>
      </c>
      <c r="D24" s="63">
        <v>4.9392</v>
      </c>
    </row>
    <row r="25" spans="1:4" ht="12.75">
      <c r="A25" s="53" t="s">
        <v>272</v>
      </c>
      <c r="B25" s="54">
        <v>0.472</v>
      </c>
      <c r="C25" s="54">
        <v>50.1</v>
      </c>
      <c r="D25" s="63">
        <v>23.647199999999998</v>
      </c>
    </row>
    <row r="26" spans="1:4" ht="12.75">
      <c r="A26" s="53" t="s">
        <v>273</v>
      </c>
      <c r="B26" s="54">
        <v>0.631</v>
      </c>
      <c r="C26" s="54">
        <v>20.4</v>
      </c>
      <c r="D26" s="63">
        <v>12.872399999999999</v>
      </c>
    </row>
    <row r="27" spans="1:4" ht="12.75">
      <c r="A27" s="53" t="s">
        <v>274</v>
      </c>
      <c r="B27" s="54">
        <v>1.26</v>
      </c>
      <c r="C27" s="54">
        <v>14.9</v>
      </c>
      <c r="D27" s="63">
        <v>18.774</v>
      </c>
    </row>
    <row r="28" spans="1:4" ht="12.75">
      <c r="A28" s="53" t="s">
        <v>275</v>
      </c>
      <c r="B28" s="54">
        <v>0.67</v>
      </c>
      <c r="C28" s="54">
        <v>16.8</v>
      </c>
      <c r="D28" s="63">
        <v>11.256000000000002</v>
      </c>
    </row>
    <row r="29" spans="1:4" ht="12.75">
      <c r="A29" s="53" t="s">
        <v>276</v>
      </c>
      <c r="B29" s="54">
        <v>0.46</v>
      </c>
      <c r="C29" s="54">
        <v>112.3</v>
      </c>
      <c r="D29" s="63">
        <v>51.658</v>
      </c>
    </row>
    <row r="30" spans="1:4" ht="12.75">
      <c r="A30" s="53" t="s">
        <v>277</v>
      </c>
      <c r="B30" s="54">
        <v>0.73</v>
      </c>
      <c r="C30" s="54">
        <v>153</v>
      </c>
      <c r="D30" s="63">
        <v>111.69</v>
      </c>
    </row>
    <row r="31" spans="1:4" ht="12.75">
      <c r="A31" s="53" t="s">
        <v>278</v>
      </c>
      <c r="B31" s="54">
        <v>0.296</v>
      </c>
      <c r="C31" s="54">
        <v>24.4</v>
      </c>
      <c r="D31" s="63">
        <v>7.2223999999999995</v>
      </c>
    </row>
    <row r="32" spans="1:4" ht="12.75">
      <c r="A32" s="53" t="s">
        <v>279</v>
      </c>
      <c r="B32" s="54">
        <v>0.099</v>
      </c>
      <c r="C32" s="54">
        <v>68.3</v>
      </c>
      <c r="D32" s="63">
        <v>6.7617</v>
      </c>
    </row>
    <row r="33" spans="1:4" ht="12.75">
      <c r="A33" s="53" t="s">
        <v>280</v>
      </c>
      <c r="B33" s="54">
        <v>0.493</v>
      </c>
      <c r="C33" s="54">
        <v>9.1</v>
      </c>
      <c r="D33" s="63">
        <v>4.4863</v>
      </c>
    </row>
    <row r="34" spans="1:4" ht="12.75">
      <c r="A34" s="53" t="s">
        <v>281</v>
      </c>
      <c r="B34" s="54">
        <v>0.049</v>
      </c>
      <c r="C34" s="54">
        <v>14.7</v>
      </c>
      <c r="D34" s="63">
        <v>0.7202999999999999</v>
      </c>
    </row>
    <row r="35" spans="1:4" ht="12.75">
      <c r="A35" s="53" t="s">
        <v>282</v>
      </c>
      <c r="B35" s="54">
        <v>0.202</v>
      </c>
      <c r="C35" s="54">
        <v>131.7</v>
      </c>
      <c r="D35" s="63">
        <v>26.6034</v>
      </c>
    </row>
    <row r="36" spans="1:4" ht="12.75">
      <c r="A36" s="60" t="s">
        <v>283</v>
      </c>
      <c r="B36" s="59">
        <v>0.637</v>
      </c>
      <c r="C36" s="59">
        <v>152.7</v>
      </c>
      <c r="D36" s="61">
        <v>97.26989999999999</v>
      </c>
    </row>
    <row r="37" spans="1:4" ht="12.75">
      <c r="A37" s="53" t="s">
        <v>284</v>
      </c>
      <c r="B37" s="52" t="s">
        <v>263</v>
      </c>
      <c r="C37" s="52" t="s">
        <v>263</v>
      </c>
      <c r="D37" s="63" t="s">
        <v>263</v>
      </c>
    </row>
    <row r="38" spans="1:4" ht="12.75">
      <c r="A38" s="62" t="s">
        <v>285</v>
      </c>
      <c r="B38" s="57">
        <v>0.933</v>
      </c>
      <c r="C38" s="57">
        <v>135.1</v>
      </c>
      <c r="D38" s="58">
        <v>126.0483</v>
      </c>
    </row>
    <row r="39" spans="1:4" ht="12.75">
      <c r="A39" s="53" t="s">
        <v>286</v>
      </c>
      <c r="B39" s="54">
        <v>0.323</v>
      </c>
      <c r="C39" s="54">
        <v>935</v>
      </c>
      <c r="D39" s="63">
        <v>302.005</v>
      </c>
    </row>
    <row r="40" spans="1:4" ht="12.75">
      <c r="A40" s="53" t="s">
        <v>287</v>
      </c>
      <c r="B40" s="54">
        <v>0.179</v>
      </c>
      <c r="C40" s="54">
        <v>1100</v>
      </c>
      <c r="D40" s="63">
        <v>196.9</v>
      </c>
    </row>
    <row r="41" spans="1:4" ht="12.75">
      <c r="A41" s="53" t="s">
        <v>288</v>
      </c>
      <c r="B41" s="54">
        <v>0.685</v>
      </c>
      <c r="C41" s="54">
        <v>99.3</v>
      </c>
      <c r="D41" s="63">
        <v>68.0205</v>
      </c>
    </row>
    <row r="42" spans="1:4" ht="12.75">
      <c r="A42" s="53" t="s">
        <v>289</v>
      </c>
      <c r="B42" s="54">
        <v>0.167</v>
      </c>
      <c r="C42" s="54">
        <v>65</v>
      </c>
      <c r="D42" s="63">
        <v>10.855</v>
      </c>
    </row>
    <row r="43" spans="1:4" ht="12.75">
      <c r="A43" s="53" t="s">
        <v>290</v>
      </c>
      <c r="B43" s="54">
        <v>0.345</v>
      </c>
      <c r="C43" s="54">
        <v>50</v>
      </c>
      <c r="D43" s="63">
        <v>17.25</v>
      </c>
    </row>
    <row r="44" spans="1:4" ht="12.75">
      <c r="A44" s="53" t="s">
        <v>291</v>
      </c>
      <c r="B44" s="54">
        <v>0.837</v>
      </c>
      <c r="C44" s="54">
        <v>43.7</v>
      </c>
      <c r="D44" s="63">
        <v>36.5769</v>
      </c>
    </row>
    <row r="45" spans="1:4" ht="12.75">
      <c r="A45" s="53" t="s">
        <v>292</v>
      </c>
      <c r="B45" s="54">
        <v>0.325</v>
      </c>
      <c r="C45" s="54">
        <v>25</v>
      </c>
      <c r="D45" s="63">
        <v>8.125</v>
      </c>
    </row>
    <row r="46" spans="1:4" ht="12.75">
      <c r="A46" s="53" t="s">
        <v>293</v>
      </c>
      <c r="B46" s="54">
        <v>0.788</v>
      </c>
      <c r="C46" s="54">
        <v>7</v>
      </c>
      <c r="D46" s="63">
        <v>5.516</v>
      </c>
    </row>
    <row r="47" spans="1:4" ht="12.75">
      <c r="A47" s="53" t="s">
        <v>294</v>
      </c>
      <c r="B47" s="54">
        <v>0.65</v>
      </c>
      <c r="C47" s="54">
        <v>3</v>
      </c>
      <c r="D47" s="63">
        <v>1.9500000000000002</v>
      </c>
    </row>
    <row r="48" spans="1:4" ht="12.75">
      <c r="A48" s="53" t="s">
        <v>295</v>
      </c>
      <c r="B48" s="54">
        <v>0.01</v>
      </c>
      <c r="C48" s="54">
        <v>180</v>
      </c>
      <c r="D48" s="63">
        <v>1.8</v>
      </c>
    </row>
    <row r="49" spans="1:4" ht="12.75">
      <c r="A49" s="53" t="s">
        <v>296</v>
      </c>
      <c r="B49" s="54">
        <v>0.877</v>
      </c>
      <c r="C49" s="54">
        <v>2</v>
      </c>
      <c r="D49" s="63">
        <v>1.754</v>
      </c>
    </row>
    <row r="50" spans="1:4" ht="12.75">
      <c r="A50" s="53" t="s">
        <v>297</v>
      </c>
      <c r="B50" s="54">
        <v>0.256</v>
      </c>
      <c r="C50" s="54">
        <v>6</v>
      </c>
      <c r="D50" s="63">
        <v>1.536</v>
      </c>
    </row>
    <row r="51" spans="1:4" ht="12.75">
      <c r="A51" s="53" t="s">
        <v>298</v>
      </c>
      <c r="B51" s="54">
        <v>0.305</v>
      </c>
      <c r="C51" s="54">
        <v>5</v>
      </c>
      <c r="D51" s="63">
        <v>1.525</v>
      </c>
    </row>
    <row r="52" spans="1:4" ht="12.75">
      <c r="A52" s="53" t="s">
        <v>299</v>
      </c>
      <c r="B52" s="54">
        <v>0.069</v>
      </c>
      <c r="C52" s="54">
        <v>19</v>
      </c>
      <c r="D52" s="63">
        <v>1.3110000000000002</v>
      </c>
    </row>
    <row r="53" spans="1:4" ht="12.75">
      <c r="A53" s="53" t="s">
        <v>300</v>
      </c>
      <c r="B53" s="54">
        <v>0.006</v>
      </c>
      <c r="C53" s="54">
        <v>160</v>
      </c>
      <c r="D53" s="63">
        <v>0.96</v>
      </c>
    </row>
    <row r="54" spans="1:4" ht="12.75">
      <c r="A54" s="53" t="s">
        <v>301</v>
      </c>
      <c r="B54" s="54">
        <v>0.236</v>
      </c>
      <c r="C54" s="54">
        <v>30</v>
      </c>
      <c r="D54" s="63">
        <v>7.08</v>
      </c>
    </row>
    <row r="55" spans="1:4" ht="12.75">
      <c r="A55" s="53" t="s">
        <v>302</v>
      </c>
      <c r="B55" s="54">
        <v>0.414</v>
      </c>
      <c r="C55" s="54">
        <v>1</v>
      </c>
      <c r="D55" s="63">
        <v>0.414</v>
      </c>
    </row>
    <row r="56" spans="1:4" ht="12.75">
      <c r="A56" s="53" t="s">
        <v>303</v>
      </c>
      <c r="B56" s="54">
        <v>0.374</v>
      </c>
      <c r="C56" s="54">
        <v>1</v>
      </c>
      <c r="D56" s="63">
        <v>0.374</v>
      </c>
    </row>
    <row r="57" spans="1:4" ht="12.75">
      <c r="A57" s="53" t="s">
        <v>304</v>
      </c>
      <c r="B57" s="54">
        <v>0.01</v>
      </c>
      <c r="C57" s="54">
        <v>80</v>
      </c>
      <c r="D57" s="63">
        <v>0.8</v>
      </c>
    </row>
    <row r="58" spans="1:4" ht="12.75">
      <c r="A58" s="53" t="s">
        <v>305</v>
      </c>
      <c r="B58" s="54">
        <v>0.148</v>
      </c>
      <c r="C58" s="54">
        <v>20</v>
      </c>
      <c r="D58" s="63">
        <v>2.96</v>
      </c>
    </row>
    <row r="59" spans="1:4" ht="12.75">
      <c r="A59" s="53" t="s">
        <v>306</v>
      </c>
      <c r="B59" s="54">
        <v>0.01</v>
      </c>
      <c r="C59" s="54">
        <v>300</v>
      </c>
      <c r="D59" s="63">
        <v>3</v>
      </c>
    </row>
    <row r="60" spans="1:4" ht="12.75">
      <c r="A60" s="53" t="s">
        <v>307</v>
      </c>
      <c r="B60" s="54">
        <v>0.01</v>
      </c>
      <c r="C60" s="54">
        <v>50</v>
      </c>
      <c r="D60" s="63">
        <v>0.5</v>
      </c>
    </row>
    <row r="61" spans="1:4" ht="12.75">
      <c r="A61" s="60" t="s">
        <v>308</v>
      </c>
      <c r="B61" s="59">
        <v>0.581</v>
      </c>
      <c r="C61" s="59">
        <v>16</v>
      </c>
      <c r="D61" s="61">
        <v>9.296</v>
      </c>
    </row>
    <row r="62" spans="1:4" ht="12.75">
      <c r="A62" s="53" t="s">
        <v>309</v>
      </c>
      <c r="B62" s="52" t="s">
        <v>249</v>
      </c>
      <c r="C62" s="52" t="s">
        <v>249</v>
      </c>
      <c r="D62" s="63"/>
    </row>
    <row r="63" spans="1:4" ht="12.75">
      <c r="A63" s="62" t="s">
        <v>310</v>
      </c>
      <c r="B63" s="57">
        <v>0.152</v>
      </c>
      <c r="C63" s="57">
        <v>47</v>
      </c>
      <c r="D63" s="58">
        <v>7.144</v>
      </c>
    </row>
    <row r="64" spans="1:4" ht="12.75">
      <c r="A64" s="53" t="s">
        <v>311</v>
      </c>
      <c r="B64" s="54">
        <v>0.592</v>
      </c>
      <c r="C64" s="54">
        <v>143.9</v>
      </c>
      <c r="D64" s="63">
        <v>85.1888</v>
      </c>
    </row>
    <row r="65" spans="1:4" ht="12.75">
      <c r="A65" s="53" t="s">
        <v>312</v>
      </c>
      <c r="B65" s="54">
        <v>0.592</v>
      </c>
      <c r="C65" s="54">
        <v>119.8</v>
      </c>
      <c r="D65" s="63">
        <v>70.9216</v>
      </c>
    </row>
    <row r="66" spans="1:4" ht="12.75">
      <c r="A66" s="53" t="s">
        <v>313</v>
      </c>
      <c r="B66" s="54">
        <v>0.049</v>
      </c>
      <c r="C66" s="54">
        <v>92.5</v>
      </c>
      <c r="D66" s="63">
        <v>4.5325</v>
      </c>
    </row>
    <row r="67" spans="1:4" ht="12.75">
      <c r="A67" s="53" t="s">
        <v>314</v>
      </c>
      <c r="B67" s="54">
        <v>0.118</v>
      </c>
      <c r="C67" s="54">
        <v>39</v>
      </c>
      <c r="D67" s="63">
        <v>4.601999999999999</v>
      </c>
    </row>
    <row r="68" spans="1:4" ht="12.75">
      <c r="A68" s="53" t="s">
        <v>315</v>
      </c>
      <c r="B68" s="54">
        <v>0.03</v>
      </c>
      <c r="C68" s="54">
        <v>115</v>
      </c>
      <c r="D68" s="63">
        <v>3.4499999999999997</v>
      </c>
    </row>
    <row r="69" spans="1:4" ht="12.75">
      <c r="A69" s="53" t="s">
        <v>316</v>
      </c>
      <c r="B69" s="54">
        <v>0.2</v>
      </c>
      <c r="C69" s="54">
        <v>17.6</v>
      </c>
      <c r="D69" s="63">
        <v>3.5200000000000005</v>
      </c>
    </row>
    <row r="70" spans="1:4" ht="12.75">
      <c r="A70" s="53" t="s">
        <v>317</v>
      </c>
      <c r="B70" s="54">
        <v>0.05</v>
      </c>
      <c r="C70" s="54">
        <v>49</v>
      </c>
      <c r="D70" s="63">
        <v>2.45</v>
      </c>
    </row>
    <row r="71" spans="1:4" ht="12.75">
      <c r="A71" s="53" t="s">
        <v>318</v>
      </c>
      <c r="B71" s="54">
        <v>0.02</v>
      </c>
      <c r="C71" s="54">
        <v>25</v>
      </c>
      <c r="D71" s="63">
        <v>0.5</v>
      </c>
    </row>
    <row r="72" spans="1:4" ht="12.75">
      <c r="A72" s="60" t="s">
        <v>319</v>
      </c>
      <c r="B72" s="59">
        <v>0.03</v>
      </c>
      <c r="C72" s="59">
        <v>326.3</v>
      </c>
      <c r="D72" s="61">
        <v>9.789</v>
      </c>
    </row>
    <row r="73" spans="1:4" ht="12.75">
      <c r="A73" s="53" t="s">
        <v>320</v>
      </c>
      <c r="B73" s="52" t="s">
        <v>219</v>
      </c>
      <c r="C73" s="52" t="s">
        <v>219</v>
      </c>
      <c r="D73" s="63"/>
    </row>
    <row r="74" spans="1:4" ht="12.75">
      <c r="A74" s="62" t="s">
        <v>321</v>
      </c>
      <c r="B74" s="57">
        <v>0.837</v>
      </c>
      <c r="C74" s="57">
        <v>0.6</v>
      </c>
      <c r="D74" s="58">
        <v>0.5022</v>
      </c>
    </row>
    <row r="75" spans="1:4" ht="12.75">
      <c r="A75" s="53" t="s">
        <v>322</v>
      </c>
      <c r="B75" s="54">
        <v>0.532</v>
      </c>
      <c r="C75" s="54">
        <v>1</v>
      </c>
      <c r="D75" s="63">
        <v>0.532</v>
      </c>
    </row>
    <row r="76" spans="1:4" ht="12.75">
      <c r="A76" s="53" t="s">
        <v>323</v>
      </c>
      <c r="B76" s="54">
        <v>0.47</v>
      </c>
      <c r="C76" s="54">
        <v>12.8</v>
      </c>
      <c r="D76" s="63">
        <v>6.016</v>
      </c>
    </row>
    <row r="77" spans="1:4" ht="12.75">
      <c r="A77" s="60" t="s">
        <v>324</v>
      </c>
      <c r="B77" s="59">
        <v>0.118</v>
      </c>
      <c r="C77" s="59">
        <v>19.3</v>
      </c>
      <c r="D77" s="61">
        <v>2.2774</v>
      </c>
    </row>
    <row r="78" spans="1:4" ht="12.75">
      <c r="A78" s="53" t="s">
        <v>325</v>
      </c>
      <c r="B78" s="52" t="s">
        <v>219</v>
      </c>
      <c r="C78" s="52" t="s">
        <v>219</v>
      </c>
      <c r="D78" s="63"/>
    </row>
    <row r="79" spans="1:4" ht="12.75">
      <c r="A79" s="62" t="s">
        <v>326</v>
      </c>
      <c r="B79" s="57">
        <v>0.019</v>
      </c>
      <c r="C79" s="57">
        <v>250</v>
      </c>
      <c r="D79" s="58">
        <v>4.75</v>
      </c>
    </row>
    <row r="80" spans="1:4" ht="12.75">
      <c r="A80" s="53" t="s">
        <v>327</v>
      </c>
      <c r="B80" s="54">
        <v>0.059</v>
      </c>
      <c r="C80" s="54">
        <v>42.9</v>
      </c>
      <c r="D80" s="63">
        <v>2.5311</v>
      </c>
    </row>
    <row r="81" spans="1:4" ht="12.75">
      <c r="A81" s="53" t="s">
        <v>328</v>
      </c>
      <c r="B81" s="54">
        <v>0.03</v>
      </c>
      <c r="C81" s="54">
        <v>100</v>
      </c>
      <c r="D81" s="63">
        <v>3</v>
      </c>
    </row>
    <row r="82" spans="1:4" ht="12.75">
      <c r="A82" s="53" t="s">
        <v>329</v>
      </c>
      <c r="B82" s="54">
        <v>0.02</v>
      </c>
      <c r="C82" s="54">
        <v>50</v>
      </c>
      <c r="D82" s="63">
        <v>1</v>
      </c>
    </row>
    <row r="83" spans="1:4" ht="12.75">
      <c r="A83" s="53" t="s">
        <v>330</v>
      </c>
      <c r="B83" s="54">
        <v>0.01</v>
      </c>
      <c r="C83" s="54">
        <v>53</v>
      </c>
      <c r="D83" s="63">
        <v>0.53</v>
      </c>
    </row>
    <row r="84" spans="1:4" ht="12.75">
      <c r="A84" s="60" t="s">
        <v>331</v>
      </c>
      <c r="B84" s="59">
        <v>0.13</v>
      </c>
      <c r="C84" s="59">
        <v>26.4</v>
      </c>
      <c r="D84" s="61">
        <v>3.432</v>
      </c>
    </row>
    <row r="85" spans="1:4" ht="12.75">
      <c r="A85" s="53" t="s">
        <v>332</v>
      </c>
      <c r="B85" s="52" t="s">
        <v>219</v>
      </c>
      <c r="C85" s="52" t="s">
        <v>219</v>
      </c>
      <c r="D85" s="63"/>
    </row>
    <row r="86" spans="1:4" ht="12.75">
      <c r="A86" s="62" t="s">
        <v>333</v>
      </c>
      <c r="B86" s="57">
        <v>0.15</v>
      </c>
      <c r="C86" s="57">
        <v>100</v>
      </c>
      <c r="D86" s="58">
        <v>15</v>
      </c>
    </row>
    <row r="87" spans="1:4" ht="12.75">
      <c r="A87" s="53" t="s">
        <v>334</v>
      </c>
      <c r="B87" s="54">
        <v>0.066</v>
      </c>
      <c r="C87" s="54">
        <v>1068</v>
      </c>
      <c r="D87" s="63">
        <v>70.488</v>
      </c>
    </row>
    <row r="88" spans="1:4" ht="12.75">
      <c r="A88" s="53" t="s">
        <v>335</v>
      </c>
      <c r="B88" s="54">
        <v>0.024</v>
      </c>
      <c r="C88" s="54">
        <v>105</v>
      </c>
      <c r="D88" s="63">
        <v>2.52</v>
      </c>
    </row>
    <row r="89" spans="1:4" ht="12.75">
      <c r="A89" s="53" t="s">
        <v>336</v>
      </c>
      <c r="B89" s="54">
        <v>0.024</v>
      </c>
      <c r="C89" s="54">
        <v>180</v>
      </c>
      <c r="D89" s="63">
        <v>4.32</v>
      </c>
    </row>
    <row r="90" spans="1:4" ht="12.75">
      <c r="A90" s="53" t="s">
        <v>337</v>
      </c>
      <c r="B90" s="54">
        <v>0.024</v>
      </c>
      <c r="C90" s="54">
        <v>340</v>
      </c>
      <c r="D90" s="63">
        <v>8.16</v>
      </c>
    </row>
    <row r="91" spans="1:4" ht="12.75">
      <c r="A91" s="53" t="s">
        <v>338</v>
      </c>
      <c r="B91" s="54">
        <v>0.002</v>
      </c>
      <c r="C91" s="54">
        <v>245</v>
      </c>
      <c r="D91" s="63">
        <v>0.49</v>
      </c>
    </row>
    <row r="92" spans="1:4" ht="12.75">
      <c r="A92" s="53" t="s">
        <v>339</v>
      </c>
      <c r="B92" s="54">
        <v>0.002</v>
      </c>
      <c r="C92" s="54">
        <v>615</v>
      </c>
      <c r="D92" s="63">
        <v>1.23</v>
      </c>
    </row>
    <row r="93" spans="1:4" ht="12.75">
      <c r="A93" s="53" t="s">
        <v>340</v>
      </c>
      <c r="B93" s="54">
        <v>0.002</v>
      </c>
      <c r="C93" s="54">
        <v>740</v>
      </c>
      <c r="D93" s="63">
        <v>1.48</v>
      </c>
    </row>
    <row r="94" spans="1:4" ht="12.75">
      <c r="A94" s="53" t="s">
        <v>341</v>
      </c>
      <c r="B94" s="54">
        <v>0.946</v>
      </c>
      <c r="C94" s="54">
        <v>31</v>
      </c>
      <c r="D94" s="63">
        <v>29.325999999999997</v>
      </c>
    </row>
    <row r="95" spans="1:4" ht="12.75">
      <c r="A95" s="53" t="s">
        <v>342</v>
      </c>
      <c r="B95" s="54">
        <v>0.956</v>
      </c>
      <c r="C95" s="54">
        <v>26</v>
      </c>
      <c r="D95" s="63">
        <v>24.855999999999998</v>
      </c>
    </row>
    <row r="96" spans="1:4" ht="12.75">
      <c r="A96" s="53" t="s">
        <v>343</v>
      </c>
      <c r="B96" s="54">
        <v>0.601</v>
      </c>
      <c r="C96" s="54">
        <v>23.2</v>
      </c>
      <c r="D96" s="63">
        <v>13.9432</v>
      </c>
    </row>
    <row r="97" spans="1:4" ht="12.75">
      <c r="A97" s="53" t="s">
        <v>344</v>
      </c>
      <c r="B97" s="54">
        <v>0.45</v>
      </c>
      <c r="C97" s="54">
        <v>77.4</v>
      </c>
      <c r="D97" s="63">
        <v>34.830000000000005</v>
      </c>
    </row>
    <row r="98" spans="1:4" ht="12.75">
      <c r="A98" s="53" t="s">
        <v>345</v>
      </c>
      <c r="B98" s="54">
        <v>0.286</v>
      </c>
      <c r="C98" s="54">
        <v>120</v>
      </c>
      <c r="D98" s="63">
        <v>34.32</v>
      </c>
    </row>
    <row r="99" spans="1:4" ht="12.75">
      <c r="A99" s="53" t="s">
        <v>346</v>
      </c>
      <c r="B99" s="54">
        <v>0.65</v>
      </c>
      <c r="C99" s="54">
        <v>33.5</v>
      </c>
      <c r="D99" s="63">
        <v>21.775000000000002</v>
      </c>
    </row>
    <row r="100" spans="1:4" ht="12.75">
      <c r="A100" s="53" t="s">
        <v>347</v>
      </c>
      <c r="B100" s="54">
        <v>0.437</v>
      </c>
      <c r="C100" s="54">
        <v>14.8</v>
      </c>
      <c r="D100" s="63">
        <v>6.4676</v>
      </c>
    </row>
    <row r="101" spans="1:4" ht="12.75">
      <c r="A101" s="53" t="s">
        <v>348</v>
      </c>
      <c r="B101" s="54">
        <v>0.946</v>
      </c>
      <c r="C101" s="54">
        <v>11.3</v>
      </c>
      <c r="D101" s="63">
        <v>10.6898</v>
      </c>
    </row>
    <row r="102" spans="1:4" ht="12.75">
      <c r="A102" s="53" t="s">
        <v>349</v>
      </c>
      <c r="B102" s="54">
        <v>0.217</v>
      </c>
      <c r="C102" s="54">
        <v>65.7</v>
      </c>
      <c r="D102" s="63">
        <v>14.2569</v>
      </c>
    </row>
    <row r="103" spans="1:4" ht="12.75">
      <c r="A103" s="53" t="s">
        <v>350</v>
      </c>
      <c r="B103" s="54">
        <v>0.207</v>
      </c>
      <c r="C103" s="54">
        <v>36.5</v>
      </c>
      <c r="D103" s="63">
        <v>7.555499999999999</v>
      </c>
    </row>
    <row r="104" spans="1:4" ht="12.75">
      <c r="A104" s="53" t="s">
        <v>351</v>
      </c>
      <c r="B104" s="54">
        <v>0.67</v>
      </c>
      <c r="C104" s="54">
        <v>3</v>
      </c>
      <c r="D104" s="63">
        <v>2.0100000000000002</v>
      </c>
    </row>
    <row r="105" spans="1:4" ht="12.75">
      <c r="A105" s="53" t="s">
        <v>352</v>
      </c>
      <c r="B105" s="54">
        <v>0.36</v>
      </c>
      <c r="C105" s="54">
        <v>3.9</v>
      </c>
      <c r="D105" s="63">
        <v>1.404</v>
      </c>
    </row>
    <row r="106" spans="1:4" ht="12.75">
      <c r="A106" s="53" t="s">
        <v>353</v>
      </c>
      <c r="B106" s="54">
        <v>0.28</v>
      </c>
      <c r="C106" s="54">
        <v>20.1</v>
      </c>
      <c r="D106" s="63">
        <v>5.628000000000001</v>
      </c>
    </row>
    <row r="107" spans="1:4" ht="12.75">
      <c r="A107" s="53" t="s">
        <v>354</v>
      </c>
      <c r="B107" s="54">
        <v>0.05</v>
      </c>
      <c r="C107" s="54">
        <v>45.2</v>
      </c>
      <c r="D107" s="63">
        <v>2.2600000000000002</v>
      </c>
    </row>
    <row r="108" spans="1:4" ht="12.75">
      <c r="A108" s="53" t="s">
        <v>355</v>
      </c>
      <c r="B108" s="54">
        <v>0.847</v>
      </c>
      <c r="C108" s="54">
        <v>53</v>
      </c>
      <c r="D108" s="63">
        <v>44.891</v>
      </c>
    </row>
    <row r="109" spans="1:4" ht="12.75">
      <c r="A109" s="60" t="s">
        <v>356</v>
      </c>
      <c r="B109" s="59">
        <v>0.1</v>
      </c>
      <c r="C109" s="59">
        <v>22.8</v>
      </c>
      <c r="D109" s="61">
        <v>2.2800000000000002</v>
      </c>
    </row>
    <row r="110" spans="1:4" ht="12.75">
      <c r="A110" s="53" t="s">
        <v>357</v>
      </c>
      <c r="B110" s="52" t="s">
        <v>219</v>
      </c>
      <c r="C110" s="52" t="s">
        <v>219</v>
      </c>
      <c r="D110" s="63">
        <v>2418.960900000001</v>
      </c>
    </row>
    <row r="111" spans="1:4" ht="12.75">
      <c r="A111" s="62" t="s">
        <v>358</v>
      </c>
      <c r="B111" s="57">
        <v>0.004</v>
      </c>
      <c r="C111" s="57">
        <v>2300</v>
      </c>
      <c r="D111" s="58"/>
    </row>
    <row r="112" spans="1:4" ht="12.75">
      <c r="A112" s="53" t="s">
        <v>359</v>
      </c>
      <c r="B112" s="54">
        <v>0.066</v>
      </c>
      <c r="C112" s="54">
        <v>2228.3</v>
      </c>
      <c r="D112" s="63"/>
    </row>
    <row r="113" spans="1:4" ht="12.75">
      <c r="A113" s="53" t="s">
        <v>360</v>
      </c>
      <c r="B113" s="54">
        <v>0.056</v>
      </c>
      <c r="C113" s="54">
        <v>1704</v>
      </c>
      <c r="D113" s="63"/>
    </row>
    <row r="114" spans="1:4" ht="12.75">
      <c r="A114" s="53" t="s">
        <v>361</v>
      </c>
      <c r="B114" s="54">
        <v>0.094</v>
      </c>
      <c r="C114" s="54">
        <v>460</v>
      </c>
      <c r="D114" s="63"/>
    </row>
    <row r="115" spans="1:4" ht="12.75">
      <c r="A115" s="53" t="s">
        <v>362</v>
      </c>
      <c r="B115" s="54">
        <v>0.129</v>
      </c>
      <c r="C115" s="54">
        <v>400</v>
      </c>
      <c r="D115" s="63"/>
    </row>
    <row r="116" spans="1:4" ht="12.75">
      <c r="A116" s="53" t="s">
        <v>363</v>
      </c>
      <c r="B116" s="54">
        <v>0.001</v>
      </c>
      <c r="C116" s="54">
        <v>4500</v>
      </c>
      <c r="D116" s="63"/>
    </row>
    <row r="117" spans="1:4" ht="12.75">
      <c r="A117" s="53" t="s">
        <v>364</v>
      </c>
      <c r="B117" s="54">
        <v>0.035</v>
      </c>
      <c r="C117" s="54">
        <v>1760</v>
      </c>
      <c r="D117" s="63"/>
    </row>
    <row r="118" spans="1:4" ht="12.75">
      <c r="A118" s="53" t="s">
        <v>365</v>
      </c>
      <c r="B118" s="54">
        <v>0.029</v>
      </c>
      <c r="C118" s="54">
        <v>879</v>
      </c>
      <c r="D118" s="63"/>
    </row>
    <row r="119" spans="1:4" ht="12.75">
      <c r="A119" s="53" t="s">
        <v>366</v>
      </c>
      <c r="B119" s="54">
        <v>0.005</v>
      </c>
      <c r="C119" s="54">
        <v>557</v>
      </c>
      <c r="D119" s="63"/>
    </row>
    <row r="120" spans="1:4" ht="12.75">
      <c r="A120" s="53" t="s">
        <v>367</v>
      </c>
      <c r="B120" s="54">
        <v>0.024</v>
      </c>
      <c r="C120" s="54">
        <v>6506</v>
      </c>
      <c r="D120" s="63"/>
    </row>
    <row r="121" spans="1:4" ht="12.75">
      <c r="A121" s="53" t="s">
        <v>368</v>
      </c>
      <c r="B121" s="54">
        <v>0.038</v>
      </c>
      <c r="C121" s="54">
        <v>2374</v>
      </c>
      <c r="D121" s="63"/>
    </row>
    <row r="122" spans="1:4" ht="12.75">
      <c r="A122" s="60" t="s">
        <v>369</v>
      </c>
      <c r="B122" s="59">
        <v>1</v>
      </c>
      <c r="C122" s="59">
        <v>9.4</v>
      </c>
      <c r="D122" s="61"/>
    </row>
    <row r="123" spans="1:4" ht="12.75">
      <c r="A123" s="44"/>
      <c r="B123" s="44"/>
      <c r="C123" s="44"/>
      <c r="D123" s="68"/>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AC58"/>
  <sheetViews>
    <sheetView zoomScale="80" zoomScaleNormal="80" zoomScalePageLayoutView="0" workbookViewId="0" topLeftCell="A1">
      <selection activeCell="Q19" sqref="Q19"/>
    </sheetView>
  </sheetViews>
  <sheetFormatPr defaultColWidth="10.66015625" defaultRowHeight="10.5"/>
  <cols>
    <col min="1" max="1" width="26.33203125" style="188" customWidth="1"/>
    <col min="2" max="2" width="8.33203125" style="188" customWidth="1"/>
    <col min="3" max="26" width="10.33203125" style="170" customWidth="1"/>
    <col min="27" max="16384" width="10.66015625" style="188" customWidth="1"/>
  </cols>
  <sheetData>
    <row r="2" spans="1:28" s="227" customFormat="1" ht="12.75">
      <c r="A2" s="191" t="s">
        <v>13</v>
      </c>
      <c r="B2" s="192"/>
      <c r="C2" s="223" t="s">
        <v>57</v>
      </c>
      <c r="D2" s="224" t="s">
        <v>58</v>
      </c>
      <c r="E2" s="224" t="s">
        <v>59</v>
      </c>
      <c r="F2" s="224" t="s">
        <v>60</v>
      </c>
      <c r="G2" s="224" t="s">
        <v>61</v>
      </c>
      <c r="H2" s="224" t="s">
        <v>62</v>
      </c>
      <c r="I2" s="224" t="s">
        <v>63</v>
      </c>
      <c r="J2" s="224" t="s">
        <v>64</v>
      </c>
      <c r="K2" s="224" t="s">
        <v>65</v>
      </c>
      <c r="L2" s="224" t="s">
        <v>66</v>
      </c>
      <c r="M2" s="224" t="s">
        <v>67</v>
      </c>
      <c r="N2" s="224" t="s">
        <v>68</v>
      </c>
      <c r="O2" s="224" t="s">
        <v>69</v>
      </c>
      <c r="P2" s="224" t="s">
        <v>70</v>
      </c>
      <c r="Q2" s="224" t="s">
        <v>71</v>
      </c>
      <c r="R2" s="224" t="s">
        <v>72</v>
      </c>
      <c r="S2" s="224" t="s">
        <v>73</v>
      </c>
      <c r="T2" s="224" t="s">
        <v>74</v>
      </c>
      <c r="U2" s="224" t="s">
        <v>75</v>
      </c>
      <c r="V2" s="224" t="s">
        <v>76</v>
      </c>
      <c r="W2" s="224" t="s">
        <v>77</v>
      </c>
      <c r="X2" s="224" t="s">
        <v>78</v>
      </c>
      <c r="Y2" s="224" t="s">
        <v>79</v>
      </c>
      <c r="Z2" s="225" t="s">
        <v>80</v>
      </c>
      <c r="AA2" s="226"/>
      <c r="AB2" s="226"/>
    </row>
    <row r="3" spans="1:28" s="193" customFormat="1" ht="36.75" customHeight="1">
      <c r="A3" s="635" t="s">
        <v>14</v>
      </c>
      <c r="B3" s="636"/>
      <c r="C3" s="156"/>
      <c r="D3" s="157"/>
      <c r="E3" s="157"/>
      <c r="F3" s="157"/>
      <c r="G3" s="157"/>
      <c r="H3" s="157"/>
      <c r="I3" s="157"/>
      <c r="J3" s="157"/>
      <c r="K3" s="157"/>
      <c r="L3" s="157"/>
      <c r="M3" s="157"/>
      <c r="N3" s="157"/>
      <c r="O3" s="157"/>
      <c r="P3" s="157"/>
      <c r="Q3" s="157"/>
      <c r="R3" s="157"/>
      <c r="S3" s="157"/>
      <c r="T3" s="157"/>
      <c r="U3" s="157"/>
      <c r="V3" s="157"/>
      <c r="W3" s="157"/>
      <c r="X3" s="157"/>
      <c r="Y3" s="157"/>
      <c r="Z3" s="158"/>
      <c r="AA3" s="184"/>
      <c r="AB3" s="184"/>
    </row>
    <row r="4" spans="1:28" s="129" customFormat="1" ht="12.75">
      <c r="A4" s="194" t="s">
        <v>4</v>
      </c>
      <c r="B4" s="195" t="s">
        <v>11</v>
      </c>
      <c r="C4" s="159">
        <v>1</v>
      </c>
      <c r="D4" s="159">
        <v>1</v>
      </c>
      <c r="E4" s="159">
        <v>1</v>
      </c>
      <c r="F4" s="159">
        <v>1</v>
      </c>
      <c r="G4" s="159">
        <v>1</v>
      </c>
      <c r="H4" s="159">
        <v>1</v>
      </c>
      <c r="I4" s="159">
        <v>1</v>
      </c>
      <c r="J4" s="159">
        <v>0.8524590163934426</v>
      </c>
      <c r="K4" s="159">
        <v>0.39344262295081966</v>
      </c>
      <c r="L4" s="159">
        <v>0.2459016393442623</v>
      </c>
      <c r="M4" s="159">
        <v>0.2459016393442623</v>
      </c>
      <c r="N4" s="159">
        <v>0.2459016393442623</v>
      </c>
      <c r="O4" s="159">
        <v>0.2459016393442623</v>
      </c>
      <c r="P4" s="159">
        <v>0.2459016393442623</v>
      </c>
      <c r="Q4" s="159">
        <v>0.2459016393442623</v>
      </c>
      <c r="R4" s="159">
        <v>0.2459016393442623</v>
      </c>
      <c r="S4" s="159">
        <v>0.29508196721311475</v>
      </c>
      <c r="T4" s="159">
        <v>0.5245901639344263</v>
      </c>
      <c r="U4" s="159">
        <v>0.8688524590163934</v>
      </c>
      <c r="V4" s="159">
        <v>0.8688524590163934</v>
      </c>
      <c r="W4" s="159">
        <v>0.8688524590163934</v>
      </c>
      <c r="X4" s="159">
        <v>1</v>
      </c>
      <c r="Y4" s="159">
        <v>1</v>
      </c>
      <c r="Z4" s="160">
        <v>1</v>
      </c>
      <c r="AA4" s="185"/>
      <c r="AB4" s="185"/>
    </row>
    <row r="5" spans="1:28" s="129" customFormat="1" ht="12.75">
      <c r="A5" s="196"/>
      <c r="B5" s="197"/>
      <c r="C5" s="159"/>
      <c r="D5" s="159"/>
      <c r="E5" s="159"/>
      <c r="F5" s="159"/>
      <c r="G5" s="159"/>
      <c r="H5" s="159"/>
      <c r="I5" s="159"/>
      <c r="J5" s="159"/>
      <c r="K5" s="159"/>
      <c r="L5" s="159"/>
      <c r="M5" s="159"/>
      <c r="N5" s="159"/>
      <c r="O5" s="159"/>
      <c r="P5" s="159"/>
      <c r="Q5" s="159"/>
      <c r="R5" s="159"/>
      <c r="S5" s="159"/>
      <c r="T5" s="159"/>
      <c r="U5" s="159"/>
      <c r="V5" s="159"/>
      <c r="W5" s="159"/>
      <c r="X5" s="159"/>
      <c r="Y5" s="159"/>
      <c r="Z5" s="160"/>
      <c r="AA5" s="185"/>
      <c r="AB5" s="185"/>
    </row>
    <row r="6" spans="1:28" s="190" customFormat="1" ht="12.75">
      <c r="A6" s="198" t="s">
        <v>53</v>
      </c>
      <c r="B6" s="197" t="s">
        <v>11</v>
      </c>
      <c r="C6" s="161">
        <v>0.06666666666666668</v>
      </c>
      <c r="D6" s="161">
        <v>0.06666666666666668</v>
      </c>
      <c r="E6" s="161">
        <v>0.06666666666666668</v>
      </c>
      <c r="F6" s="161">
        <v>0.06666666666666668</v>
      </c>
      <c r="G6" s="161">
        <v>0.1867239276814591</v>
      </c>
      <c r="H6" s="161">
        <v>0.3936338882945384</v>
      </c>
      <c r="I6" s="161">
        <v>0.4395545203445828</v>
      </c>
      <c r="J6" s="161">
        <v>0.39272172120044774</v>
      </c>
      <c r="K6" s="161">
        <v>0.17240332845990095</v>
      </c>
      <c r="L6" s="161">
        <v>0.11901273411177518</v>
      </c>
      <c r="M6" s="161">
        <v>0.11901273411177518</v>
      </c>
      <c r="N6" s="161">
        <v>0.11901273411177518</v>
      </c>
      <c r="O6" s="161">
        <v>0.11901273411177518</v>
      </c>
      <c r="P6" s="161">
        <v>0.11901273411177518</v>
      </c>
      <c r="Q6" s="161">
        <v>0.11901273411177518</v>
      </c>
      <c r="R6" s="161">
        <v>0.20590317194355534</v>
      </c>
      <c r="S6" s="161">
        <v>0.43857506937922935</v>
      </c>
      <c r="T6" s="161">
        <v>0.6164431351785558</v>
      </c>
      <c r="U6" s="161">
        <v>0.8290240134567741</v>
      </c>
      <c r="V6" s="161">
        <v>0.9858390982915387</v>
      </c>
      <c r="W6" s="161">
        <v>1</v>
      </c>
      <c r="X6" s="161">
        <v>0.6917782363113565</v>
      </c>
      <c r="Y6" s="161">
        <v>0.38356929897381925</v>
      </c>
      <c r="Z6" s="162">
        <v>0.16002863050739624</v>
      </c>
      <c r="AA6" s="186"/>
      <c r="AB6" s="185"/>
    </row>
    <row r="7" spans="1:28" s="190" customFormat="1" ht="12.75">
      <c r="A7" s="196"/>
      <c r="B7" s="197"/>
      <c r="C7" s="163"/>
      <c r="D7" s="163"/>
      <c r="E7" s="163"/>
      <c r="F7" s="163"/>
      <c r="G7" s="163"/>
      <c r="H7" s="163"/>
      <c r="I7" s="163"/>
      <c r="J7" s="163"/>
      <c r="K7" s="163"/>
      <c r="L7" s="163"/>
      <c r="M7" s="163"/>
      <c r="N7" s="163"/>
      <c r="O7" s="163"/>
      <c r="P7" s="163"/>
      <c r="Q7" s="163"/>
      <c r="R7" s="163"/>
      <c r="S7" s="163"/>
      <c r="T7" s="163"/>
      <c r="U7" s="163"/>
      <c r="V7" s="163"/>
      <c r="W7" s="163"/>
      <c r="X7" s="163"/>
      <c r="Y7" s="163"/>
      <c r="Z7" s="164"/>
      <c r="AA7" s="186"/>
      <c r="AB7" s="185"/>
    </row>
    <row r="8" spans="1:28" s="190" customFormat="1" ht="12.75">
      <c r="A8" s="198" t="s">
        <v>6</v>
      </c>
      <c r="B8" s="197" t="s">
        <v>55</v>
      </c>
      <c r="C8" s="159">
        <v>0.45398773006135</v>
      </c>
      <c r="D8" s="159">
        <v>0.4110429447852761</v>
      </c>
      <c r="E8" s="159">
        <v>0.392638036809816</v>
      </c>
      <c r="F8" s="159">
        <v>0.3803680981595092</v>
      </c>
      <c r="G8" s="159">
        <v>0.3803680981595092</v>
      </c>
      <c r="H8" s="159">
        <v>0.4294478527607362</v>
      </c>
      <c r="I8" s="159">
        <v>0.539877300613497</v>
      </c>
      <c r="J8" s="159">
        <v>0.6503067484662577</v>
      </c>
      <c r="K8" s="159">
        <v>0.6625766871165645</v>
      </c>
      <c r="L8" s="159">
        <v>0.6748466257668712</v>
      </c>
      <c r="M8" s="159">
        <v>0.6871165644171779</v>
      </c>
      <c r="N8" s="159">
        <v>0.6993865030674847</v>
      </c>
      <c r="O8" s="159">
        <v>0.6871165644171779</v>
      </c>
      <c r="P8" s="159">
        <v>0.6625766871165645</v>
      </c>
      <c r="Q8" s="159">
        <v>0.6503067484662577</v>
      </c>
      <c r="R8" s="159">
        <v>0.6809815950920246</v>
      </c>
      <c r="S8" s="159">
        <v>0.8036809815950922</v>
      </c>
      <c r="T8" s="159">
        <v>1</v>
      </c>
      <c r="U8" s="159">
        <v>1</v>
      </c>
      <c r="V8" s="159">
        <v>0.9263803680981596</v>
      </c>
      <c r="W8" s="159">
        <v>0.8895705521472393</v>
      </c>
      <c r="X8" s="159">
        <v>0.8466257668711658</v>
      </c>
      <c r="Y8" s="159">
        <v>0.7116564417177915</v>
      </c>
      <c r="Z8" s="160">
        <v>0.5766871165644173</v>
      </c>
      <c r="AA8" s="186"/>
      <c r="AB8" s="185"/>
    </row>
    <row r="9" spans="1:28" s="190" customFormat="1" ht="12.75">
      <c r="A9" s="196"/>
      <c r="B9" s="197"/>
      <c r="C9" s="159"/>
      <c r="D9" s="159"/>
      <c r="E9" s="159"/>
      <c r="F9" s="159"/>
      <c r="G9" s="159"/>
      <c r="H9" s="159"/>
      <c r="I9" s="159"/>
      <c r="J9" s="159"/>
      <c r="K9" s="159"/>
      <c r="L9" s="159"/>
      <c r="M9" s="159"/>
      <c r="N9" s="159"/>
      <c r="O9" s="159"/>
      <c r="P9" s="159"/>
      <c r="Q9" s="159"/>
      <c r="R9" s="159"/>
      <c r="S9" s="159"/>
      <c r="T9" s="159"/>
      <c r="U9" s="159"/>
      <c r="V9" s="159"/>
      <c r="W9" s="159"/>
      <c r="X9" s="159"/>
      <c r="Y9" s="159"/>
      <c r="Z9" s="160"/>
      <c r="AA9" s="186"/>
      <c r="AB9" s="185"/>
    </row>
    <row r="10" spans="1:28" s="190" customFormat="1" ht="12.75">
      <c r="A10" s="198" t="s">
        <v>7</v>
      </c>
      <c r="B10" s="197" t="s">
        <v>11</v>
      </c>
      <c r="C10" s="159">
        <v>1</v>
      </c>
      <c r="D10" s="159">
        <v>1</v>
      </c>
      <c r="E10" s="159">
        <v>1</v>
      </c>
      <c r="F10" s="159">
        <v>1</v>
      </c>
      <c r="G10" s="159">
        <v>1</v>
      </c>
      <c r="H10" s="159">
        <v>1</v>
      </c>
      <c r="I10" s="159">
        <v>1</v>
      </c>
      <c r="J10" s="159">
        <v>1</v>
      </c>
      <c r="K10" s="159">
        <v>1</v>
      </c>
      <c r="L10" s="159">
        <v>1</v>
      </c>
      <c r="M10" s="159">
        <v>1</v>
      </c>
      <c r="N10" s="159">
        <v>1</v>
      </c>
      <c r="O10" s="159">
        <v>1</v>
      </c>
      <c r="P10" s="159">
        <v>1</v>
      </c>
      <c r="Q10" s="159">
        <v>1</v>
      </c>
      <c r="R10" s="159">
        <v>1</v>
      </c>
      <c r="S10" s="159">
        <v>1</v>
      </c>
      <c r="T10" s="159">
        <v>1</v>
      </c>
      <c r="U10" s="159">
        <v>1</v>
      </c>
      <c r="V10" s="159">
        <v>1</v>
      </c>
      <c r="W10" s="159">
        <v>1</v>
      </c>
      <c r="X10" s="159">
        <v>1</v>
      </c>
      <c r="Y10" s="159">
        <v>1</v>
      </c>
      <c r="Z10" s="160">
        <v>1</v>
      </c>
      <c r="AA10" s="185"/>
      <c r="AB10" s="185"/>
    </row>
    <row r="11" spans="1:28" s="190" customFormat="1" ht="10.5" customHeight="1">
      <c r="A11" s="198"/>
      <c r="B11" s="197"/>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60"/>
      <c r="AA11" s="185"/>
      <c r="AB11" s="185"/>
    </row>
    <row r="12" spans="1:28" s="190" customFormat="1" ht="10.5" customHeight="1">
      <c r="A12" s="198" t="s">
        <v>15</v>
      </c>
      <c r="B12" s="197" t="s">
        <v>11</v>
      </c>
      <c r="C12" s="165">
        <v>75</v>
      </c>
      <c r="D12" s="165">
        <v>75</v>
      </c>
      <c r="E12" s="165">
        <v>75</v>
      </c>
      <c r="F12" s="165">
        <v>75</v>
      </c>
      <c r="G12" s="165">
        <v>75</v>
      </c>
      <c r="H12" s="165">
        <v>75</v>
      </c>
      <c r="I12" s="165">
        <v>75</v>
      </c>
      <c r="J12" s="165">
        <v>75</v>
      </c>
      <c r="K12" s="165">
        <v>75</v>
      </c>
      <c r="L12" s="165">
        <v>75</v>
      </c>
      <c r="M12" s="165">
        <v>75</v>
      </c>
      <c r="N12" s="165">
        <v>75</v>
      </c>
      <c r="O12" s="165">
        <v>75</v>
      </c>
      <c r="P12" s="165">
        <v>75</v>
      </c>
      <c r="Q12" s="165">
        <v>75</v>
      </c>
      <c r="R12" s="165">
        <v>75</v>
      </c>
      <c r="S12" s="165">
        <v>75</v>
      </c>
      <c r="T12" s="165">
        <v>75</v>
      </c>
      <c r="U12" s="165">
        <v>75</v>
      </c>
      <c r="V12" s="165">
        <v>75</v>
      </c>
      <c r="W12" s="165">
        <v>75</v>
      </c>
      <c r="X12" s="165">
        <v>75</v>
      </c>
      <c r="Y12" s="165">
        <v>75</v>
      </c>
      <c r="Z12" s="134">
        <v>75</v>
      </c>
      <c r="AA12" s="185"/>
      <c r="AB12" s="185"/>
    </row>
    <row r="13" spans="1:28" s="190" customFormat="1" ht="10.5" customHeight="1">
      <c r="A13" s="198"/>
      <c r="B13" s="197"/>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34"/>
      <c r="AA13" s="185"/>
      <c r="AB13" s="185"/>
    </row>
    <row r="14" spans="1:28" s="190" customFormat="1" ht="10.5" customHeight="1">
      <c r="A14" s="198" t="s">
        <v>8</v>
      </c>
      <c r="B14" s="197" t="s">
        <v>11</v>
      </c>
      <c r="C14" s="165">
        <v>70</v>
      </c>
      <c r="D14" s="165">
        <v>70</v>
      </c>
      <c r="E14" s="165">
        <v>70</v>
      </c>
      <c r="F14" s="165">
        <v>70</v>
      </c>
      <c r="G14" s="165">
        <v>70</v>
      </c>
      <c r="H14" s="165">
        <v>70</v>
      </c>
      <c r="I14" s="165">
        <v>70</v>
      </c>
      <c r="J14" s="165">
        <v>70</v>
      </c>
      <c r="K14" s="165">
        <v>70</v>
      </c>
      <c r="L14" s="165">
        <v>70</v>
      </c>
      <c r="M14" s="165">
        <v>70</v>
      </c>
      <c r="N14" s="165">
        <v>70</v>
      </c>
      <c r="O14" s="165">
        <v>70</v>
      </c>
      <c r="P14" s="165">
        <v>70</v>
      </c>
      <c r="Q14" s="165">
        <v>70</v>
      </c>
      <c r="R14" s="165">
        <v>70</v>
      </c>
      <c r="S14" s="165">
        <v>70</v>
      </c>
      <c r="T14" s="165">
        <v>70</v>
      </c>
      <c r="U14" s="165">
        <v>70</v>
      </c>
      <c r="V14" s="165">
        <v>70</v>
      </c>
      <c r="W14" s="165">
        <v>70</v>
      </c>
      <c r="X14" s="165">
        <v>70</v>
      </c>
      <c r="Y14" s="165">
        <v>70</v>
      </c>
      <c r="Z14" s="134">
        <v>70</v>
      </c>
      <c r="AA14" s="185"/>
      <c r="AB14" s="185"/>
    </row>
    <row r="15" spans="1:28" s="190" customFormat="1" ht="10.5" customHeight="1">
      <c r="A15" s="198"/>
      <c r="B15" s="197"/>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34"/>
      <c r="AA15" s="185"/>
      <c r="AB15" s="185"/>
    </row>
    <row r="16" spans="1:28" s="190" customFormat="1" ht="12.75">
      <c r="A16" s="198" t="s">
        <v>9</v>
      </c>
      <c r="B16" s="197" t="s">
        <v>11</v>
      </c>
      <c r="C16" s="159">
        <v>0.07843137797923877</v>
      </c>
      <c r="D16" s="159">
        <v>0.039215688989619385</v>
      </c>
      <c r="E16" s="159">
        <v>0.009806235335649937</v>
      </c>
      <c r="F16" s="159">
        <v>0.009806235335649937</v>
      </c>
      <c r="G16" s="159">
        <v>0.039215688989619385</v>
      </c>
      <c r="H16" s="159">
        <v>0.2745098103391004</v>
      </c>
      <c r="I16" s="159">
        <v>0.9411764728096886</v>
      </c>
      <c r="J16" s="159">
        <v>1</v>
      </c>
      <c r="K16" s="159">
        <v>0.9607843235986159</v>
      </c>
      <c r="L16" s="159">
        <v>0.8431372566297578</v>
      </c>
      <c r="M16" s="159">
        <v>0.7647058912387543</v>
      </c>
      <c r="N16" s="159">
        <v>0.6078431352802768</v>
      </c>
      <c r="O16" s="159">
        <v>0.5294117698892733</v>
      </c>
      <c r="P16" s="159">
        <v>0.470588242698962</v>
      </c>
      <c r="Q16" s="159">
        <v>0.4117647029204152</v>
      </c>
      <c r="R16" s="159">
        <v>0.470588242698962</v>
      </c>
      <c r="S16" s="159">
        <v>0.5490196080899654</v>
      </c>
      <c r="T16" s="159">
        <v>0.725490202249135</v>
      </c>
      <c r="U16" s="159">
        <v>0.862745107418685</v>
      </c>
      <c r="V16" s="159">
        <v>0.8235294184290658</v>
      </c>
      <c r="W16" s="159">
        <v>0.745098040449827</v>
      </c>
      <c r="X16" s="159">
        <v>0.6078431352802768</v>
      </c>
      <c r="Y16" s="159">
        <v>0.5294117698892733</v>
      </c>
      <c r="Z16" s="160">
        <v>0.2941176485397924</v>
      </c>
      <c r="AA16" s="183"/>
      <c r="AB16" s="183"/>
    </row>
    <row r="17" spans="1:28" s="190" customFormat="1" ht="12.75">
      <c r="A17" s="198"/>
      <c r="B17" s="197"/>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60"/>
      <c r="AA17" s="183"/>
      <c r="AB17" s="183"/>
    </row>
    <row r="18" spans="1:28" s="190" customFormat="1" ht="12.75">
      <c r="A18" s="199" t="s">
        <v>17</v>
      </c>
      <c r="B18" s="200" t="s">
        <v>11</v>
      </c>
      <c r="C18" s="166">
        <v>1</v>
      </c>
      <c r="D18" s="166">
        <v>1</v>
      </c>
      <c r="E18" s="166">
        <v>1</v>
      </c>
      <c r="F18" s="166">
        <v>1</v>
      </c>
      <c r="G18" s="166">
        <v>1</v>
      </c>
      <c r="H18" s="166">
        <v>1</v>
      </c>
      <c r="I18" s="166">
        <v>1</v>
      </c>
      <c r="J18" s="166">
        <v>1</v>
      </c>
      <c r="K18" s="166">
        <v>1</v>
      </c>
      <c r="L18" s="166">
        <v>1</v>
      </c>
      <c r="M18" s="166">
        <v>1</v>
      </c>
      <c r="N18" s="166">
        <v>1</v>
      </c>
      <c r="O18" s="166">
        <v>1</v>
      </c>
      <c r="P18" s="166">
        <v>1</v>
      </c>
      <c r="Q18" s="166">
        <v>1</v>
      </c>
      <c r="R18" s="166">
        <v>1</v>
      </c>
      <c r="S18" s="166">
        <v>1</v>
      </c>
      <c r="T18" s="166">
        <v>1</v>
      </c>
      <c r="U18" s="166">
        <v>1</v>
      </c>
      <c r="V18" s="166">
        <v>1</v>
      </c>
      <c r="W18" s="166">
        <v>1</v>
      </c>
      <c r="X18" s="166">
        <v>1</v>
      </c>
      <c r="Y18" s="166">
        <v>1</v>
      </c>
      <c r="Z18" s="167">
        <v>1</v>
      </c>
      <c r="AA18" s="183"/>
      <c r="AB18" s="183"/>
    </row>
    <row r="19" spans="1:28" s="190" customFormat="1" ht="12.75">
      <c r="A19" s="234"/>
      <c r="B19" s="192"/>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6"/>
      <c r="AA19" s="183"/>
      <c r="AB19" s="183"/>
    </row>
    <row r="20" spans="1:28" s="229" customFormat="1" ht="12.75">
      <c r="A20" s="191" t="s">
        <v>3</v>
      </c>
      <c r="B20" s="201"/>
      <c r="C20" s="224" t="s">
        <v>57</v>
      </c>
      <c r="D20" s="224" t="s">
        <v>58</v>
      </c>
      <c r="E20" s="224" t="s">
        <v>59</v>
      </c>
      <c r="F20" s="224" t="s">
        <v>60</v>
      </c>
      <c r="G20" s="224" t="s">
        <v>61</v>
      </c>
      <c r="H20" s="224" t="s">
        <v>62</v>
      </c>
      <c r="I20" s="224" t="s">
        <v>63</v>
      </c>
      <c r="J20" s="224" t="s">
        <v>64</v>
      </c>
      <c r="K20" s="224" t="s">
        <v>65</v>
      </c>
      <c r="L20" s="224" t="s">
        <v>66</v>
      </c>
      <c r="M20" s="224" t="s">
        <v>67</v>
      </c>
      <c r="N20" s="224" t="s">
        <v>68</v>
      </c>
      <c r="O20" s="224" t="s">
        <v>69</v>
      </c>
      <c r="P20" s="224" t="s">
        <v>70</v>
      </c>
      <c r="Q20" s="224" t="s">
        <v>71</v>
      </c>
      <c r="R20" s="224" t="s">
        <v>72</v>
      </c>
      <c r="S20" s="224" t="s">
        <v>73</v>
      </c>
      <c r="T20" s="224" t="s">
        <v>74</v>
      </c>
      <c r="U20" s="224" t="s">
        <v>75</v>
      </c>
      <c r="V20" s="224" t="s">
        <v>76</v>
      </c>
      <c r="W20" s="224" t="s">
        <v>77</v>
      </c>
      <c r="X20" s="224" t="s">
        <v>78</v>
      </c>
      <c r="Y20" s="224" t="s">
        <v>79</v>
      </c>
      <c r="Z20" s="225" t="s">
        <v>80</v>
      </c>
      <c r="AA20" s="228"/>
      <c r="AB20" s="228"/>
    </row>
    <row r="21" spans="1:28" s="190" customFormat="1" ht="12.75">
      <c r="A21" s="202" t="s">
        <v>16</v>
      </c>
      <c r="B21" s="203"/>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8"/>
      <c r="AA21" s="185"/>
      <c r="AB21" s="185"/>
    </row>
    <row r="22" spans="1:28" s="129" customFormat="1" ht="12.75">
      <c r="A22" s="194" t="s">
        <v>4</v>
      </c>
      <c r="B22" s="204" t="s">
        <v>56</v>
      </c>
      <c r="C22" s="159">
        <v>0</v>
      </c>
      <c r="D22" s="159">
        <v>0</v>
      </c>
      <c r="E22" s="159">
        <v>0</v>
      </c>
      <c r="F22" s="159">
        <v>0</v>
      </c>
      <c r="G22" s="159">
        <v>0</v>
      </c>
      <c r="H22" s="159">
        <v>0</v>
      </c>
      <c r="I22" s="159">
        <v>0</v>
      </c>
      <c r="J22" s="159">
        <v>0</v>
      </c>
      <c r="K22" s="159">
        <v>1</v>
      </c>
      <c r="L22" s="159">
        <v>1</v>
      </c>
      <c r="M22" s="159">
        <v>1</v>
      </c>
      <c r="N22" s="159">
        <v>1</v>
      </c>
      <c r="O22" s="159">
        <v>0.5</v>
      </c>
      <c r="P22" s="159">
        <v>1</v>
      </c>
      <c r="Q22" s="159">
        <v>1</v>
      </c>
      <c r="R22" s="159">
        <v>1</v>
      </c>
      <c r="S22" s="159">
        <v>1</v>
      </c>
      <c r="T22" s="159">
        <v>0</v>
      </c>
      <c r="U22" s="159">
        <v>0</v>
      </c>
      <c r="V22" s="159">
        <v>0</v>
      </c>
      <c r="W22" s="159">
        <v>0</v>
      </c>
      <c r="X22" s="159">
        <v>0</v>
      </c>
      <c r="Y22" s="159">
        <v>0</v>
      </c>
      <c r="Z22" s="160">
        <v>0</v>
      </c>
      <c r="AA22" s="185"/>
      <c r="AB22" s="185"/>
    </row>
    <row r="23" spans="1:28" s="129" customFormat="1" ht="12.75">
      <c r="A23" s="196"/>
      <c r="B23" s="205" t="s">
        <v>5</v>
      </c>
      <c r="C23" s="159">
        <v>0</v>
      </c>
      <c r="D23" s="159">
        <v>0</v>
      </c>
      <c r="E23" s="159">
        <v>0</v>
      </c>
      <c r="F23" s="159">
        <v>0</v>
      </c>
      <c r="G23" s="159">
        <v>0</v>
      </c>
      <c r="H23" s="159">
        <v>0</v>
      </c>
      <c r="I23" s="159">
        <v>0</v>
      </c>
      <c r="J23" s="159">
        <v>0</v>
      </c>
      <c r="K23" s="159">
        <v>0</v>
      </c>
      <c r="L23" s="159">
        <v>0</v>
      </c>
      <c r="M23" s="159">
        <v>0</v>
      </c>
      <c r="N23" s="159">
        <v>0</v>
      </c>
      <c r="O23" s="159">
        <v>0</v>
      </c>
      <c r="P23" s="159">
        <v>0</v>
      </c>
      <c r="Q23" s="159">
        <v>0</v>
      </c>
      <c r="R23" s="159">
        <v>0</v>
      </c>
      <c r="S23" s="159">
        <v>0</v>
      </c>
      <c r="T23" s="159">
        <v>0</v>
      </c>
      <c r="U23" s="159">
        <v>0</v>
      </c>
      <c r="V23" s="159">
        <v>0</v>
      </c>
      <c r="W23" s="159">
        <v>0</v>
      </c>
      <c r="X23" s="159">
        <v>0</v>
      </c>
      <c r="Y23" s="159">
        <v>0</v>
      </c>
      <c r="Z23" s="160">
        <v>0</v>
      </c>
      <c r="AA23" s="185"/>
      <c r="AB23" s="185"/>
    </row>
    <row r="24" spans="1:28" s="129" customFormat="1" ht="12.75">
      <c r="A24" s="206"/>
      <c r="B24" s="205"/>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60"/>
      <c r="AA24" s="185"/>
      <c r="AB24" s="185"/>
    </row>
    <row r="25" spans="1:28" s="129" customFormat="1" ht="12.75">
      <c r="A25" s="206" t="s">
        <v>53</v>
      </c>
      <c r="B25" s="205" t="s">
        <v>56</v>
      </c>
      <c r="C25" s="159">
        <v>0.18</v>
      </c>
      <c r="D25" s="159">
        <v>0.18</v>
      </c>
      <c r="E25" s="159">
        <v>0.18</v>
      </c>
      <c r="F25" s="159">
        <v>0.18</v>
      </c>
      <c r="G25" s="159">
        <v>0.18</v>
      </c>
      <c r="H25" s="159">
        <v>0.18</v>
      </c>
      <c r="I25" s="159">
        <v>0.18</v>
      </c>
      <c r="J25" s="159">
        <v>0.18</v>
      </c>
      <c r="K25" s="159">
        <v>0.9</v>
      </c>
      <c r="L25" s="159">
        <v>0.9</v>
      </c>
      <c r="M25" s="159">
        <v>0.9</v>
      </c>
      <c r="N25" s="159">
        <v>0.9</v>
      </c>
      <c r="O25" s="159">
        <v>0.8</v>
      </c>
      <c r="P25" s="159">
        <v>0.9</v>
      </c>
      <c r="Q25" s="159">
        <v>0.9</v>
      </c>
      <c r="R25" s="159">
        <v>0.9</v>
      </c>
      <c r="S25" s="159">
        <v>0.9</v>
      </c>
      <c r="T25" s="159">
        <v>0.18</v>
      </c>
      <c r="U25" s="159">
        <v>0.18</v>
      </c>
      <c r="V25" s="159">
        <v>0.18</v>
      </c>
      <c r="W25" s="159">
        <v>0.18</v>
      </c>
      <c r="X25" s="159">
        <v>0.18</v>
      </c>
      <c r="Y25" s="159">
        <v>0.18</v>
      </c>
      <c r="Z25" s="160">
        <v>0.18</v>
      </c>
      <c r="AA25" s="185"/>
      <c r="AB25" s="185"/>
    </row>
    <row r="26" spans="1:28" s="129" customFormat="1" ht="12.75">
      <c r="A26" s="196"/>
      <c r="B26" s="205" t="s">
        <v>5</v>
      </c>
      <c r="C26" s="159">
        <v>0.18</v>
      </c>
      <c r="D26" s="159">
        <v>0.18</v>
      </c>
      <c r="E26" s="159">
        <v>0.18</v>
      </c>
      <c r="F26" s="159">
        <v>0.18</v>
      </c>
      <c r="G26" s="159">
        <v>0.18</v>
      </c>
      <c r="H26" s="159">
        <v>0.18</v>
      </c>
      <c r="I26" s="159">
        <v>0.18</v>
      </c>
      <c r="J26" s="159">
        <v>0.18</v>
      </c>
      <c r="K26" s="159">
        <v>0.18</v>
      </c>
      <c r="L26" s="159">
        <v>0.18</v>
      </c>
      <c r="M26" s="159">
        <v>0.18</v>
      </c>
      <c r="N26" s="159">
        <v>0.18</v>
      </c>
      <c r="O26" s="159">
        <v>0.18</v>
      </c>
      <c r="P26" s="159">
        <v>0.18</v>
      </c>
      <c r="Q26" s="159">
        <v>0.18</v>
      </c>
      <c r="R26" s="159">
        <v>0.18</v>
      </c>
      <c r="S26" s="159">
        <v>0.18</v>
      </c>
      <c r="T26" s="159">
        <v>0.18</v>
      </c>
      <c r="U26" s="159">
        <v>0.18</v>
      </c>
      <c r="V26" s="159">
        <v>0.18</v>
      </c>
      <c r="W26" s="159">
        <v>0.18</v>
      </c>
      <c r="X26" s="159">
        <v>0.18</v>
      </c>
      <c r="Y26" s="159">
        <v>0.18</v>
      </c>
      <c r="Z26" s="160">
        <v>0.18</v>
      </c>
      <c r="AA26" s="185"/>
      <c r="AB26" s="185"/>
    </row>
    <row r="27" spans="1:28" s="129" customFormat="1" ht="12.75">
      <c r="A27" s="206"/>
      <c r="B27" s="205"/>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60"/>
      <c r="AA27" s="185"/>
      <c r="AB27" s="185"/>
    </row>
    <row r="28" spans="1:28" s="129" customFormat="1" ht="12.75">
      <c r="A28" s="206" t="s">
        <v>6</v>
      </c>
      <c r="B28" s="205" t="s">
        <v>56</v>
      </c>
      <c r="C28" s="159">
        <v>0.33</v>
      </c>
      <c r="D28" s="159">
        <v>0.33</v>
      </c>
      <c r="E28" s="159">
        <v>0.33</v>
      </c>
      <c r="F28" s="159">
        <v>0.33</v>
      </c>
      <c r="G28" s="159">
        <v>0.33</v>
      </c>
      <c r="H28" s="159">
        <v>0.33</v>
      </c>
      <c r="I28" s="159">
        <v>0.33</v>
      </c>
      <c r="J28" s="159">
        <v>0.5</v>
      </c>
      <c r="K28" s="159">
        <v>1</v>
      </c>
      <c r="L28" s="159">
        <v>1</v>
      </c>
      <c r="M28" s="159">
        <v>1</v>
      </c>
      <c r="N28" s="159">
        <v>1</v>
      </c>
      <c r="O28" s="159">
        <v>0.94</v>
      </c>
      <c r="P28" s="159">
        <v>1</v>
      </c>
      <c r="Q28" s="159">
        <v>1</v>
      </c>
      <c r="R28" s="159">
        <v>1</v>
      </c>
      <c r="S28" s="159">
        <v>1</v>
      </c>
      <c r="T28" s="159">
        <v>0.5</v>
      </c>
      <c r="U28" s="159">
        <v>0.33</v>
      </c>
      <c r="V28" s="159">
        <v>0.33</v>
      </c>
      <c r="W28" s="159">
        <v>0.33</v>
      </c>
      <c r="X28" s="159">
        <v>0.33</v>
      </c>
      <c r="Y28" s="159">
        <v>0.33</v>
      </c>
      <c r="Z28" s="160">
        <v>0.33</v>
      </c>
      <c r="AA28" s="185"/>
      <c r="AB28" s="185"/>
    </row>
    <row r="29" spans="1:28" s="129" customFormat="1" ht="12.75">
      <c r="A29" s="196"/>
      <c r="B29" s="205" t="s">
        <v>5</v>
      </c>
      <c r="C29" s="159">
        <v>0.33</v>
      </c>
      <c r="D29" s="159">
        <v>0.33</v>
      </c>
      <c r="E29" s="159">
        <v>0.33</v>
      </c>
      <c r="F29" s="159">
        <v>0.33</v>
      </c>
      <c r="G29" s="159">
        <v>0.33</v>
      </c>
      <c r="H29" s="159">
        <v>0.33</v>
      </c>
      <c r="I29" s="159">
        <v>0.33</v>
      </c>
      <c r="J29" s="159">
        <v>0.33</v>
      </c>
      <c r="K29" s="159">
        <v>0.33</v>
      </c>
      <c r="L29" s="159">
        <v>0.33</v>
      </c>
      <c r="M29" s="159">
        <v>0.33</v>
      </c>
      <c r="N29" s="159">
        <v>0.33</v>
      </c>
      <c r="O29" s="159">
        <v>0.33</v>
      </c>
      <c r="P29" s="159">
        <v>0.33</v>
      </c>
      <c r="Q29" s="159">
        <v>0.33</v>
      </c>
      <c r="R29" s="159">
        <v>0.33</v>
      </c>
      <c r="S29" s="159">
        <v>0.33</v>
      </c>
      <c r="T29" s="159">
        <v>0.33</v>
      </c>
      <c r="U29" s="159">
        <v>0.33</v>
      </c>
      <c r="V29" s="159">
        <v>0.33</v>
      </c>
      <c r="W29" s="159">
        <v>0.33</v>
      </c>
      <c r="X29" s="159">
        <v>0.33</v>
      </c>
      <c r="Y29" s="159">
        <v>0.33</v>
      </c>
      <c r="Z29" s="160">
        <v>0.33</v>
      </c>
      <c r="AA29" s="185"/>
      <c r="AB29" s="185"/>
    </row>
    <row r="30" spans="1:28" s="129" customFormat="1" ht="12.75">
      <c r="A30" s="206"/>
      <c r="B30" s="205"/>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60"/>
      <c r="AA30" s="185"/>
      <c r="AB30" s="185"/>
    </row>
    <row r="31" spans="1:28" s="129" customFormat="1" ht="12.75">
      <c r="A31" s="206" t="s">
        <v>7</v>
      </c>
      <c r="B31" s="205" t="s">
        <v>55</v>
      </c>
      <c r="C31" s="159">
        <v>1</v>
      </c>
      <c r="D31" s="159">
        <v>1</v>
      </c>
      <c r="E31" s="159">
        <v>1</v>
      </c>
      <c r="F31" s="159">
        <v>1</v>
      </c>
      <c r="G31" s="159">
        <v>1</v>
      </c>
      <c r="H31" s="159">
        <v>1</v>
      </c>
      <c r="I31" s="159">
        <v>1</v>
      </c>
      <c r="J31" s="159">
        <v>1</v>
      </c>
      <c r="K31" s="159">
        <v>1</v>
      </c>
      <c r="L31" s="159">
        <v>1</v>
      </c>
      <c r="M31" s="159">
        <v>1</v>
      </c>
      <c r="N31" s="159">
        <v>1</v>
      </c>
      <c r="O31" s="159">
        <v>1</v>
      </c>
      <c r="P31" s="159">
        <v>1</v>
      </c>
      <c r="Q31" s="159">
        <v>1</v>
      </c>
      <c r="R31" s="159">
        <v>1</v>
      </c>
      <c r="S31" s="159">
        <v>1</v>
      </c>
      <c r="T31" s="159">
        <v>1</v>
      </c>
      <c r="U31" s="159">
        <v>1</v>
      </c>
      <c r="V31" s="159">
        <v>1</v>
      </c>
      <c r="W31" s="159">
        <v>1</v>
      </c>
      <c r="X31" s="159">
        <v>1</v>
      </c>
      <c r="Y31" s="159">
        <v>1</v>
      </c>
      <c r="Z31" s="160">
        <v>1</v>
      </c>
      <c r="AA31" s="185"/>
      <c r="AB31" s="185"/>
    </row>
    <row r="32" spans="1:28" s="129" customFormat="1" ht="12.75">
      <c r="A32" s="206"/>
      <c r="B32" s="205"/>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60"/>
      <c r="AA32" s="185"/>
      <c r="AB32" s="185"/>
    </row>
    <row r="33" spans="1:28" s="129" customFormat="1" ht="12.75">
      <c r="A33" s="206" t="s">
        <v>473</v>
      </c>
      <c r="B33" s="206" t="s">
        <v>56</v>
      </c>
      <c r="C33" s="406">
        <f>15.6*9/5+32</f>
        <v>60.08</v>
      </c>
      <c r="D33" s="406">
        <f aca="true" t="shared" si="0" ref="D33:Z34">15.6*9/5+32</f>
        <v>60.08</v>
      </c>
      <c r="E33" s="406">
        <f t="shared" si="0"/>
        <v>60.08</v>
      </c>
      <c r="F33" s="406">
        <f t="shared" si="0"/>
        <v>60.08</v>
      </c>
      <c r="G33" s="406">
        <f t="shared" si="0"/>
        <v>60.08</v>
      </c>
      <c r="H33" s="406">
        <f t="shared" si="0"/>
        <v>60.08</v>
      </c>
      <c r="I33" s="406">
        <f t="shared" si="0"/>
        <v>60.08</v>
      </c>
      <c r="J33" s="406">
        <f>18.3*9/5+32</f>
        <v>64.94</v>
      </c>
      <c r="K33" s="406">
        <f>21.1*9/5+32</f>
        <v>69.98</v>
      </c>
      <c r="L33" s="406">
        <f aca="true" t="shared" si="1" ref="L33:S33">21.1*9/5+32</f>
        <v>69.98</v>
      </c>
      <c r="M33" s="406">
        <f t="shared" si="1"/>
        <v>69.98</v>
      </c>
      <c r="N33" s="406">
        <f t="shared" si="1"/>
        <v>69.98</v>
      </c>
      <c r="O33" s="406">
        <f t="shared" si="1"/>
        <v>69.98</v>
      </c>
      <c r="P33" s="406">
        <f t="shared" si="1"/>
        <v>69.98</v>
      </c>
      <c r="Q33" s="406">
        <f t="shared" si="1"/>
        <v>69.98</v>
      </c>
      <c r="R33" s="406">
        <f t="shared" si="1"/>
        <v>69.98</v>
      </c>
      <c r="S33" s="406">
        <f t="shared" si="1"/>
        <v>69.98</v>
      </c>
      <c r="T33" s="406">
        <f>18.3*9/5+32</f>
        <v>64.94</v>
      </c>
      <c r="U33" s="406">
        <f t="shared" si="0"/>
        <v>60.08</v>
      </c>
      <c r="V33" s="406">
        <f t="shared" si="0"/>
        <v>60.08</v>
      </c>
      <c r="W33" s="406">
        <f t="shared" si="0"/>
        <v>60.08</v>
      </c>
      <c r="X33" s="406">
        <f t="shared" si="0"/>
        <v>60.08</v>
      </c>
      <c r="Y33" s="406">
        <f t="shared" si="0"/>
        <v>60.08</v>
      </c>
      <c r="Z33" s="407">
        <f t="shared" si="0"/>
        <v>60.08</v>
      </c>
      <c r="AA33" s="185"/>
      <c r="AB33" s="185"/>
    </row>
    <row r="34" spans="1:28" s="129" customFormat="1" ht="12.75">
      <c r="A34" s="206"/>
      <c r="B34" s="206" t="s">
        <v>5</v>
      </c>
      <c r="C34" s="406">
        <f>15.6*9/5+32</f>
        <v>60.08</v>
      </c>
      <c r="D34" s="406">
        <f t="shared" si="0"/>
        <v>60.08</v>
      </c>
      <c r="E34" s="406">
        <f t="shared" si="0"/>
        <v>60.08</v>
      </c>
      <c r="F34" s="406">
        <f t="shared" si="0"/>
        <v>60.08</v>
      </c>
      <c r="G34" s="406">
        <f t="shared" si="0"/>
        <v>60.08</v>
      </c>
      <c r="H34" s="406">
        <f t="shared" si="0"/>
        <v>60.08</v>
      </c>
      <c r="I34" s="406">
        <f t="shared" si="0"/>
        <v>60.08</v>
      </c>
      <c r="J34" s="406">
        <f t="shared" si="0"/>
        <v>60.08</v>
      </c>
      <c r="K34" s="406">
        <f t="shared" si="0"/>
        <v>60.08</v>
      </c>
      <c r="L34" s="406">
        <f t="shared" si="0"/>
        <v>60.08</v>
      </c>
      <c r="M34" s="406">
        <f t="shared" si="0"/>
        <v>60.08</v>
      </c>
      <c r="N34" s="406">
        <f t="shared" si="0"/>
        <v>60.08</v>
      </c>
      <c r="O34" s="406">
        <f t="shared" si="0"/>
        <v>60.08</v>
      </c>
      <c r="P34" s="406">
        <f t="shared" si="0"/>
        <v>60.08</v>
      </c>
      <c r="Q34" s="406">
        <f t="shared" si="0"/>
        <v>60.08</v>
      </c>
      <c r="R34" s="406">
        <f t="shared" si="0"/>
        <v>60.08</v>
      </c>
      <c r="S34" s="406">
        <f t="shared" si="0"/>
        <v>60.08</v>
      </c>
      <c r="T34" s="406">
        <f t="shared" si="0"/>
        <v>60.08</v>
      </c>
      <c r="U34" s="406">
        <f t="shared" si="0"/>
        <v>60.08</v>
      </c>
      <c r="V34" s="406">
        <f t="shared" si="0"/>
        <v>60.08</v>
      </c>
      <c r="W34" s="406">
        <f t="shared" si="0"/>
        <v>60.08</v>
      </c>
      <c r="X34" s="406">
        <f t="shared" si="0"/>
        <v>60.08</v>
      </c>
      <c r="Y34" s="406">
        <f t="shared" si="0"/>
        <v>60.08</v>
      </c>
      <c r="Z34" s="407">
        <f t="shared" si="0"/>
        <v>60.08</v>
      </c>
      <c r="AA34" s="187"/>
      <c r="AB34" s="185"/>
    </row>
    <row r="35" spans="1:28" s="129" customFormat="1" ht="12.75">
      <c r="A35" s="206"/>
      <c r="B35" s="206"/>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9"/>
      <c r="AA35" s="185"/>
      <c r="AB35" s="185"/>
    </row>
    <row r="36" spans="1:28" s="129" customFormat="1" ht="12.75">
      <c r="A36" s="206" t="s">
        <v>474</v>
      </c>
      <c r="B36" s="206" t="s">
        <v>56</v>
      </c>
      <c r="C36" s="406">
        <f>29.4*9/5+32</f>
        <v>84.91999999999999</v>
      </c>
      <c r="D36" s="406">
        <f>26.7*9/5+32</f>
        <v>80.06</v>
      </c>
      <c r="E36" s="406">
        <f>23.9*9/5+32</f>
        <v>75.02</v>
      </c>
      <c r="F36" s="406">
        <f aca="true" t="shared" si="2" ref="F36:S37">23.9*9/5+32</f>
        <v>75.02</v>
      </c>
      <c r="G36" s="406">
        <f t="shared" si="2"/>
        <v>75.02</v>
      </c>
      <c r="H36" s="406">
        <f t="shared" si="2"/>
        <v>75.02</v>
      </c>
      <c r="I36" s="406">
        <f t="shared" si="2"/>
        <v>75.02</v>
      </c>
      <c r="J36" s="406">
        <f t="shared" si="2"/>
        <v>75.02</v>
      </c>
      <c r="K36" s="406">
        <f t="shared" si="2"/>
        <v>75.02</v>
      </c>
      <c r="L36" s="406">
        <f t="shared" si="2"/>
        <v>75.02</v>
      </c>
      <c r="M36" s="406">
        <f t="shared" si="2"/>
        <v>75.02</v>
      </c>
      <c r="N36" s="406">
        <f t="shared" si="2"/>
        <v>75.02</v>
      </c>
      <c r="O36" s="406">
        <f t="shared" si="2"/>
        <v>75.02</v>
      </c>
      <c r="P36" s="406">
        <f t="shared" si="2"/>
        <v>75.02</v>
      </c>
      <c r="Q36" s="406">
        <f t="shared" si="2"/>
        <v>75.02</v>
      </c>
      <c r="R36" s="406">
        <f t="shared" si="2"/>
        <v>75.02</v>
      </c>
      <c r="S36" s="406">
        <f t="shared" si="2"/>
        <v>75.02</v>
      </c>
      <c r="T36" s="406">
        <f>26.7*9/5+32</f>
        <v>80.06</v>
      </c>
      <c r="U36" s="406">
        <f aca="true" t="shared" si="3" ref="U36:Z37">29.4*9/5+32</f>
        <v>84.91999999999999</v>
      </c>
      <c r="V36" s="406">
        <f t="shared" si="3"/>
        <v>84.91999999999999</v>
      </c>
      <c r="W36" s="406">
        <f t="shared" si="3"/>
        <v>84.91999999999999</v>
      </c>
      <c r="X36" s="406">
        <f t="shared" si="3"/>
        <v>84.91999999999999</v>
      </c>
      <c r="Y36" s="406">
        <f t="shared" si="3"/>
        <v>84.91999999999999</v>
      </c>
      <c r="Z36" s="407">
        <f t="shared" si="3"/>
        <v>84.91999999999999</v>
      </c>
      <c r="AA36" s="185"/>
      <c r="AB36" s="185"/>
    </row>
    <row r="37" spans="1:28" s="129" customFormat="1" ht="12.75">
      <c r="A37" s="206"/>
      <c r="B37" s="206" t="s">
        <v>5</v>
      </c>
      <c r="C37" s="406">
        <f>29.4*9/5+32</f>
        <v>84.91999999999999</v>
      </c>
      <c r="D37" s="406">
        <f>26.7*9/5+32</f>
        <v>80.06</v>
      </c>
      <c r="E37" s="406">
        <f>23.9*9/5+32</f>
        <v>75.02</v>
      </c>
      <c r="F37" s="406">
        <f t="shared" si="2"/>
        <v>75.02</v>
      </c>
      <c r="G37" s="406">
        <f t="shared" si="2"/>
        <v>75.02</v>
      </c>
      <c r="H37" s="406">
        <f t="shared" si="2"/>
        <v>75.02</v>
      </c>
      <c r="I37" s="406">
        <f t="shared" si="2"/>
        <v>75.02</v>
      </c>
      <c r="J37" s="406">
        <f t="shared" si="2"/>
        <v>75.02</v>
      </c>
      <c r="K37" s="406">
        <f t="shared" si="2"/>
        <v>75.02</v>
      </c>
      <c r="L37" s="406">
        <f t="shared" si="2"/>
        <v>75.02</v>
      </c>
      <c r="M37" s="406">
        <f t="shared" si="2"/>
        <v>75.02</v>
      </c>
      <c r="N37" s="406">
        <f t="shared" si="2"/>
        <v>75.02</v>
      </c>
      <c r="O37" s="406">
        <f t="shared" si="2"/>
        <v>75.02</v>
      </c>
      <c r="P37" s="406">
        <f t="shared" si="2"/>
        <v>75.02</v>
      </c>
      <c r="Q37" s="406">
        <f t="shared" si="2"/>
        <v>75.02</v>
      </c>
      <c r="R37" s="406">
        <f t="shared" si="2"/>
        <v>75.02</v>
      </c>
      <c r="S37" s="406">
        <f t="shared" si="2"/>
        <v>75.02</v>
      </c>
      <c r="T37" s="406">
        <f>26.7*9/5+32</f>
        <v>80.06</v>
      </c>
      <c r="U37" s="406">
        <f t="shared" si="3"/>
        <v>84.91999999999999</v>
      </c>
      <c r="V37" s="406">
        <f t="shared" si="3"/>
        <v>84.91999999999999</v>
      </c>
      <c r="W37" s="406">
        <f t="shared" si="3"/>
        <v>84.91999999999999</v>
      </c>
      <c r="X37" s="406">
        <f t="shared" si="3"/>
        <v>84.91999999999999</v>
      </c>
      <c r="Y37" s="406">
        <f t="shared" si="3"/>
        <v>84.91999999999999</v>
      </c>
      <c r="Z37" s="407">
        <f t="shared" si="3"/>
        <v>84.91999999999999</v>
      </c>
      <c r="AA37" s="185"/>
      <c r="AB37" s="185"/>
    </row>
    <row r="38" spans="1:28" s="129" customFormat="1" ht="12.75">
      <c r="A38" s="206"/>
      <c r="B38" s="206"/>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9"/>
      <c r="AA38" s="185"/>
      <c r="AB38" s="185"/>
    </row>
    <row r="39" spans="1:28" s="129" customFormat="1" ht="12.75">
      <c r="A39" s="206" t="s">
        <v>9</v>
      </c>
      <c r="B39" s="206" t="s">
        <v>56</v>
      </c>
      <c r="C39" s="408">
        <v>0.05</v>
      </c>
      <c r="D39" s="408">
        <v>0.05</v>
      </c>
      <c r="E39" s="408">
        <v>0.05</v>
      </c>
      <c r="F39" s="408">
        <v>0.05</v>
      </c>
      <c r="G39" s="408">
        <v>0.05</v>
      </c>
      <c r="H39" s="408">
        <v>0.05</v>
      </c>
      <c r="I39" s="408">
        <v>0.05</v>
      </c>
      <c r="J39" s="408">
        <v>0.05</v>
      </c>
      <c r="K39" s="408">
        <v>0.101</v>
      </c>
      <c r="L39" s="408">
        <v>0.3985</v>
      </c>
      <c r="M39" s="408">
        <v>0.5005</v>
      </c>
      <c r="N39" s="408">
        <v>0.696</v>
      </c>
      <c r="O39" s="408">
        <v>0.9</v>
      </c>
      <c r="P39" s="408">
        <v>0.798</v>
      </c>
      <c r="Q39" s="408">
        <v>0.696</v>
      </c>
      <c r="R39" s="408">
        <v>0.798</v>
      </c>
      <c r="S39" s="408">
        <v>0.2965</v>
      </c>
      <c r="T39" s="408">
        <v>0.05</v>
      </c>
      <c r="U39" s="408">
        <v>0.05</v>
      </c>
      <c r="V39" s="408">
        <v>0.05</v>
      </c>
      <c r="W39" s="408">
        <v>0.05</v>
      </c>
      <c r="X39" s="408">
        <v>0.05</v>
      </c>
      <c r="Y39" s="408">
        <v>0.05</v>
      </c>
      <c r="Z39" s="409">
        <v>0.05</v>
      </c>
      <c r="AA39" s="185"/>
      <c r="AB39" s="185"/>
    </row>
    <row r="40" spans="1:28" s="129" customFormat="1" ht="12.75">
      <c r="A40" s="207"/>
      <c r="B40" s="199" t="s">
        <v>5</v>
      </c>
      <c r="C40" s="410">
        <v>0</v>
      </c>
      <c r="D40" s="410">
        <v>0</v>
      </c>
      <c r="E40" s="410">
        <v>0</v>
      </c>
      <c r="F40" s="410">
        <v>0</v>
      </c>
      <c r="G40" s="410">
        <v>0</v>
      </c>
      <c r="H40" s="410">
        <v>0</v>
      </c>
      <c r="I40" s="410">
        <v>0</v>
      </c>
      <c r="J40" s="410">
        <v>0</v>
      </c>
      <c r="K40" s="410">
        <v>0</v>
      </c>
      <c r="L40" s="410">
        <v>0</v>
      </c>
      <c r="M40" s="410">
        <v>0</v>
      </c>
      <c r="N40" s="410">
        <v>0</v>
      </c>
      <c r="O40" s="410">
        <v>0</v>
      </c>
      <c r="P40" s="410">
        <v>0</v>
      </c>
      <c r="Q40" s="410">
        <v>0</v>
      </c>
      <c r="R40" s="410">
        <v>0</v>
      </c>
      <c r="S40" s="410">
        <v>0</v>
      </c>
      <c r="T40" s="410">
        <v>0</v>
      </c>
      <c r="U40" s="410">
        <v>0</v>
      </c>
      <c r="V40" s="410">
        <v>0</v>
      </c>
      <c r="W40" s="410">
        <v>0</v>
      </c>
      <c r="X40" s="410">
        <v>0</v>
      </c>
      <c r="Y40" s="410">
        <v>0</v>
      </c>
      <c r="Z40" s="411">
        <v>0</v>
      </c>
      <c r="AA40" s="185"/>
      <c r="AB40" s="185"/>
    </row>
    <row r="41" spans="1:28" s="129" customFormat="1" ht="42" customHeight="1">
      <c r="A41" s="412" t="s">
        <v>475</v>
      </c>
      <c r="B41" s="641" t="s">
        <v>465</v>
      </c>
      <c r="C41" s="641"/>
      <c r="D41" s="641"/>
      <c r="E41" s="641"/>
      <c r="F41" s="641"/>
      <c r="G41" s="641"/>
      <c r="H41" s="641"/>
      <c r="I41" s="641"/>
      <c r="J41" s="641"/>
      <c r="K41" s="641"/>
      <c r="L41" s="641"/>
      <c r="M41" s="641"/>
      <c r="N41" s="641"/>
      <c r="O41" s="641"/>
      <c r="P41" s="641"/>
      <c r="Q41" s="641"/>
      <c r="R41" s="641"/>
      <c r="S41" s="641"/>
      <c r="T41" s="641"/>
      <c r="U41" s="641"/>
      <c r="V41" s="641"/>
      <c r="W41" s="641"/>
      <c r="X41" s="641"/>
      <c r="Y41" s="641"/>
      <c r="Z41" s="642"/>
      <c r="AA41" s="185"/>
      <c r="AB41" s="185"/>
    </row>
    <row r="42" spans="1:26" ht="12.75">
      <c r="A42" s="237"/>
      <c r="B42" s="238"/>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40"/>
    </row>
    <row r="43" spans="1:28" s="229" customFormat="1" ht="12.75">
      <c r="A43" s="637" t="s">
        <v>10</v>
      </c>
      <c r="B43" s="204"/>
      <c r="C43" s="224" t="s">
        <v>57</v>
      </c>
      <c r="D43" s="224" t="s">
        <v>58</v>
      </c>
      <c r="E43" s="224" t="s">
        <v>59</v>
      </c>
      <c r="F43" s="224" t="s">
        <v>60</v>
      </c>
      <c r="G43" s="224" t="s">
        <v>61</v>
      </c>
      <c r="H43" s="224" t="s">
        <v>62</v>
      </c>
      <c r="I43" s="224" t="s">
        <v>63</v>
      </c>
      <c r="J43" s="224" t="s">
        <v>64</v>
      </c>
      <c r="K43" s="224" t="s">
        <v>65</v>
      </c>
      <c r="L43" s="224" t="s">
        <v>66</v>
      </c>
      <c r="M43" s="224" t="s">
        <v>67</v>
      </c>
      <c r="N43" s="224" t="s">
        <v>68</v>
      </c>
      <c r="O43" s="224" t="s">
        <v>69</v>
      </c>
      <c r="P43" s="224" t="s">
        <v>70</v>
      </c>
      <c r="Q43" s="224" t="s">
        <v>71</v>
      </c>
      <c r="R43" s="224" t="s">
        <v>72</v>
      </c>
      <c r="S43" s="224" t="s">
        <v>73</v>
      </c>
      <c r="T43" s="224" t="s">
        <v>74</v>
      </c>
      <c r="U43" s="224" t="s">
        <v>75</v>
      </c>
      <c r="V43" s="224" t="s">
        <v>76</v>
      </c>
      <c r="W43" s="224" t="s">
        <v>77</v>
      </c>
      <c r="X43" s="224" t="s">
        <v>78</v>
      </c>
      <c r="Y43" s="224" t="s">
        <v>79</v>
      </c>
      <c r="Z43" s="225" t="s">
        <v>80</v>
      </c>
      <c r="AA43" s="228"/>
      <c r="AB43" s="228"/>
    </row>
    <row r="44" spans="1:28" s="190" customFormat="1" ht="12.75">
      <c r="A44" s="638"/>
      <c r="B44" s="208"/>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8"/>
      <c r="AA44" s="185"/>
      <c r="AB44" s="185"/>
    </row>
    <row r="45" spans="1:28" s="190" customFormat="1" ht="12.75">
      <c r="A45" s="209" t="s">
        <v>53</v>
      </c>
      <c r="B45" s="208" t="s">
        <v>11</v>
      </c>
      <c r="C45" s="168">
        <v>1</v>
      </c>
      <c r="D45" s="168">
        <v>1</v>
      </c>
      <c r="E45" s="168">
        <v>1</v>
      </c>
      <c r="F45" s="168">
        <v>1</v>
      </c>
      <c r="G45" s="168">
        <v>1</v>
      </c>
      <c r="H45" s="168">
        <v>1</v>
      </c>
      <c r="I45" s="168">
        <v>1</v>
      </c>
      <c r="J45" s="168">
        <v>1</v>
      </c>
      <c r="K45" s="168">
        <v>1</v>
      </c>
      <c r="L45" s="168">
        <v>1</v>
      </c>
      <c r="M45" s="168">
        <v>1</v>
      </c>
      <c r="N45" s="168">
        <v>1</v>
      </c>
      <c r="O45" s="168">
        <v>1</v>
      </c>
      <c r="P45" s="168">
        <v>1</v>
      </c>
      <c r="Q45" s="168">
        <v>1</v>
      </c>
      <c r="R45" s="168">
        <v>1</v>
      </c>
      <c r="S45" s="168">
        <v>1</v>
      </c>
      <c r="T45" s="168">
        <v>1</v>
      </c>
      <c r="U45" s="168">
        <v>1</v>
      </c>
      <c r="V45" s="168">
        <v>1</v>
      </c>
      <c r="W45" s="168">
        <v>1</v>
      </c>
      <c r="X45" s="168">
        <v>1</v>
      </c>
      <c r="Y45" s="168">
        <v>1</v>
      </c>
      <c r="Z45" s="169">
        <v>1</v>
      </c>
      <c r="AA45" s="183"/>
      <c r="AB45" s="183"/>
    </row>
    <row r="46" spans="1:28" s="190" customFormat="1" ht="12.75">
      <c r="A46" s="221"/>
      <c r="B46" s="220"/>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60"/>
      <c r="AA46" s="183"/>
      <c r="AB46" s="183"/>
    </row>
    <row r="47" spans="1:28" s="190" customFormat="1" ht="12.75">
      <c r="A47" s="221"/>
      <c r="B47" s="220"/>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60"/>
      <c r="AA47" s="183"/>
      <c r="AB47" s="183"/>
    </row>
    <row r="48" spans="1:26" s="232" customFormat="1" ht="12.75">
      <c r="A48" s="639" t="s">
        <v>436</v>
      </c>
      <c r="B48" s="210"/>
      <c r="C48" s="230" t="s">
        <v>57</v>
      </c>
      <c r="D48" s="230" t="s">
        <v>58</v>
      </c>
      <c r="E48" s="230" t="s">
        <v>59</v>
      </c>
      <c r="F48" s="230" t="s">
        <v>60</v>
      </c>
      <c r="G48" s="230" t="s">
        <v>61</v>
      </c>
      <c r="H48" s="230" t="s">
        <v>62</v>
      </c>
      <c r="I48" s="230" t="s">
        <v>63</v>
      </c>
      <c r="J48" s="230" t="s">
        <v>64</v>
      </c>
      <c r="K48" s="230" t="s">
        <v>65</v>
      </c>
      <c r="L48" s="230" t="s">
        <v>66</v>
      </c>
      <c r="M48" s="230" t="s">
        <v>67</v>
      </c>
      <c r="N48" s="230" t="s">
        <v>68</v>
      </c>
      <c r="O48" s="230" t="s">
        <v>69</v>
      </c>
      <c r="P48" s="230" t="s">
        <v>70</v>
      </c>
      <c r="Q48" s="230" t="s">
        <v>71</v>
      </c>
      <c r="R48" s="230" t="s">
        <v>72</v>
      </c>
      <c r="S48" s="230" t="s">
        <v>73</v>
      </c>
      <c r="T48" s="230" t="s">
        <v>74</v>
      </c>
      <c r="U48" s="230" t="s">
        <v>75</v>
      </c>
      <c r="V48" s="230" t="s">
        <v>76</v>
      </c>
      <c r="W48" s="230" t="s">
        <v>77</v>
      </c>
      <c r="X48" s="230" t="s">
        <v>78</v>
      </c>
      <c r="Y48" s="230" t="s">
        <v>79</v>
      </c>
      <c r="Z48" s="231" t="s">
        <v>80</v>
      </c>
    </row>
    <row r="49" spans="1:29" ht="12.75">
      <c r="A49" s="640"/>
      <c r="B49" s="21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2"/>
      <c r="AA49" s="189"/>
      <c r="AB49" s="189"/>
      <c r="AC49" s="189"/>
    </row>
    <row r="50" spans="1:29" ht="12.75">
      <c r="A50" s="212" t="s">
        <v>437</v>
      </c>
      <c r="B50" s="213" t="s">
        <v>11</v>
      </c>
      <c r="C50" s="173">
        <v>0.05</v>
      </c>
      <c r="D50" s="173">
        <v>0.05</v>
      </c>
      <c r="E50" s="173">
        <v>0.05</v>
      </c>
      <c r="F50" s="173">
        <v>0.05</v>
      </c>
      <c r="G50" s="173">
        <v>0.1</v>
      </c>
      <c r="H50" s="173">
        <v>0.2</v>
      </c>
      <c r="I50" s="173">
        <v>0.4</v>
      </c>
      <c r="J50" s="173">
        <v>0.5</v>
      </c>
      <c r="K50" s="173">
        <v>0.5</v>
      </c>
      <c r="L50" s="173">
        <v>0.35</v>
      </c>
      <c r="M50" s="173">
        <v>0.15</v>
      </c>
      <c r="N50" s="173">
        <v>0.15</v>
      </c>
      <c r="O50" s="173">
        <v>0.15</v>
      </c>
      <c r="P50" s="173">
        <v>0.15</v>
      </c>
      <c r="Q50" s="173">
        <v>0.15</v>
      </c>
      <c r="R50" s="173">
        <v>0.15</v>
      </c>
      <c r="S50" s="173">
        <v>0.35</v>
      </c>
      <c r="T50" s="173">
        <v>0.5</v>
      </c>
      <c r="U50" s="173">
        <v>0.5</v>
      </c>
      <c r="V50" s="173">
        <v>0.4</v>
      </c>
      <c r="W50" s="173">
        <v>0.4</v>
      </c>
      <c r="X50" s="173">
        <v>0.3</v>
      </c>
      <c r="Y50" s="173">
        <v>0.2</v>
      </c>
      <c r="Z50" s="174">
        <v>0.1</v>
      </c>
      <c r="AA50" s="189"/>
      <c r="AB50" s="189"/>
      <c r="AC50" s="189"/>
    </row>
    <row r="51" spans="1:29" ht="12.75">
      <c r="A51" s="214"/>
      <c r="B51" s="21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6"/>
      <c r="AA51" s="189"/>
      <c r="AB51" s="189"/>
      <c r="AC51" s="189"/>
    </row>
    <row r="52" spans="1:29" ht="12.75">
      <c r="A52" s="214" t="s">
        <v>53</v>
      </c>
      <c r="B52" s="216" t="s">
        <v>11</v>
      </c>
      <c r="C52" s="177">
        <v>1</v>
      </c>
      <c r="D52" s="177">
        <v>1</v>
      </c>
      <c r="E52" s="177">
        <v>1</v>
      </c>
      <c r="F52" s="177">
        <v>1</v>
      </c>
      <c r="G52" s="177">
        <v>1</v>
      </c>
      <c r="H52" s="177">
        <v>1</v>
      </c>
      <c r="I52" s="177">
        <v>1</v>
      </c>
      <c r="J52" s="177">
        <v>1</v>
      </c>
      <c r="K52" s="177">
        <v>1</v>
      </c>
      <c r="L52" s="177">
        <v>1</v>
      </c>
      <c r="M52" s="177">
        <v>1</v>
      </c>
      <c r="N52" s="177">
        <v>1</v>
      </c>
      <c r="O52" s="177">
        <v>1</v>
      </c>
      <c r="P52" s="177">
        <v>1</v>
      </c>
      <c r="Q52" s="177">
        <v>1</v>
      </c>
      <c r="R52" s="177">
        <v>1</v>
      </c>
      <c r="S52" s="177">
        <v>1</v>
      </c>
      <c r="T52" s="177">
        <v>1</v>
      </c>
      <c r="U52" s="177">
        <v>1</v>
      </c>
      <c r="V52" s="177">
        <v>1</v>
      </c>
      <c r="W52" s="177">
        <v>1</v>
      </c>
      <c r="X52" s="177">
        <v>1</v>
      </c>
      <c r="Y52" s="177">
        <v>1</v>
      </c>
      <c r="Z52" s="178">
        <v>1</v>
      </c>
      <c r="AA52" s="189"/>
      <c r="AB52" s="189"/>
      <c r="AC52" s="189"/>
    </row>
    <row r="53" spans="1:29" ht="12.75">
      <c r="A53" s="214"/>
      <c r="B53" s="21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6"/>
      <c r="AA53" s="189"/>
      <c r="AB53" s="189"/>
      <c r="AC53" s="189"/>
    </row>
    <row r="54" spans="1:29" ht="12.75">
      <c r="A54" s="217" t="s">
        <v>438</v>
      </c>
      <c r="B54" s="218" t="s">
        <v>11</v>
      </c>
      <c r="C54" s="179">
        <v>1</v>
      </c>
      <c r="D54" s="179">
        <v>1</v>
      </c>
      <c r="E54" s="179">
        <v>1</v>
      </c>
      <c r="F54" s="179">
        <v>1</v>
      </c>
      <c r="G54" s="179">
        <v>1</v>
      </c>
      <c r="H54" s="179">
        <v>1</v>
      </c>
      <c r="I54" s="179">
        <v>1</v>
      </c>
      <c r="J54" s="179">
        <v>1</v>
      </c>
      <c r="K54" s="179">
        <v>1</v>
      </c>
      <c r="L54" s="179">
        <v>1</v>
      </c>
      <c r="M54" s="179">
        <v>1</v>
      </c>
      <c r="N54" s="179">
        <v>1</v>
      </c>
      <c r="O54" s="179">
        <v>1</v>
      </c>
      <c r="P54" s="179">
        <v>1</v>
      </c>
      <c r="Q54" s="179">
        <v>1</v>
      </c>
      <c r="R54" s="179">
        <v>1</v>
      </c>
      <c r="S54" s="179">
        <v>1</v>
      </c>
      <c r="T54" s="179">
        <v>1</v>
      </c>
      <c r="U54" s="179">
        <v>1</v>
      </c>
      <c r="V54" s="179">
        <v>1</v>
      </c>
      <c r="W54" s="179">
        <v>1</v>
      </c>
      <c r="X54" s="179">
        <v>1</v>
      </c>
      <c r="Y54" s="179">
        <v>1</v>
      </c>
      <c r="Z54" s="180">
        <v>1</v>
      </c>
      <c r="AA54" s="189"/>
      <c r="AB54" s="189"/>
      <c r="AC54" s="189"/>
    </row>
    <row r="55" spans="1:29" ht="12.75">
      <c r="A55" s="214"/>
      <c r="B55" s="222"/>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6"/>
      <c r="AA55" s="189"/>
      <c r="AB55" s="189"/>
      <c r="AC55" s="189"/>
    </row>
    <row r="56" spans="1:29" s="232" customFormat="1" ht="12.75">
      <c r="A56" s="639" t="s">
        <v>439</v>
      </c>
      <c r="B56" s="210"/>
      <c r="C56" s="230" t="s">
        <v>57</v>
      </c>
      <c r="D56" s="230" t="s">
        <v>58</v>
      </c>
      <c r="E56" s="230" t="s">
        <v>59</v>
      </c>
      <c r="F56" s="230" t="s">
        <v>60</v>
      </c>
      <c r="G56" s="230" t="s">
        <v>61</v>
      </c>
      <c r="H56" s="230" t="s">
        <v>62</v>
      </c>
      <c r="I56" s="230" t="s">
        <v>63</v>
      </c>
      <c r="J56" s="230" t="s">
        <v>64</v>
      </c>
      <c r="K56" s="230" t="s">
        <v>65</v>
      </c>
      <c r="L56" s="230" t="s">
        <v>66</v>
      </c>
      <c r="M56" s="230" t="s">
        <v>67</v>
      </c>
      <c r="N56" s="230" t="s">
        <v>68</v>
      </c>
      <c r="O56" s="230" t="s">
        <v>69</v>
      </c>
      <c r="P56" s="230" t="s">
        <v>70</v>
      </c>
      <c r="Q56" s="230" t="s">
        <v>71</v>
      </c>
      <c r="R56" s="230" t="s">
        <v>72</v>
      </c>
      <c r="S56" s="230" t="s">
        <v>73</v>
      </c>
      <c r="T56" s="230" t="s">
        <v>74</v>
      </c>
      <c r="U56" s="230" t="s">
        <v>75</v>
      </c>
      <c r="V56" s="230" t="s">
        <v>76</v>
      </c>
      <c r="W56" s="230" t="s">
        <v>77</v>
      </c>
      <c r="X56" s="230" t="s">
        <v>78</v>
      </c>
      <c r="Y56" s="230" t="s">
        <v>79</v>
      </c>
      <c r="Z56" s="231" t="s">
        <v>80</v>
      </c>
      <c r="AA56" s="233"/>
      <c r="AB56" s="233"/>
      <c r="AC56" s="233"/>
    </row>
    <row r="57" spans="1:29" ht="12.75">
      <c r="A57" s="640"/>
      <c r="B57" s="219"/>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2"/>
      <c r="AA57" s="189"/>
      <c r="AB57" s="189"/>
      <c r="AC57" s="189"/>
    </row>
    <row r="58" spans="1:29" ht="12.75">
      <c r="A58" s="217" t="s">
        <v>53</v>
      </c>
      <c r="B58" s="218" t="s">
        <v>11</v>
      </c>
      <c r="C58" s="179">
        <v>1</v>
      </c>
      <c r="D58" s="179">
        <v>1</v>
      </c>
      <c r="E58" s="179">
        <v>1</v>
      </c>
      <c r="F58" s="179">
        <v>1</v>
      </c>
      <c r="G58" s="179">
        <v>1</v>
      </c>
      <c r="H58" s="179">
        <v>1</v>
      </c>
      <c r="I58" s="179">
        <v>1</v>
      </c>
      <c r="J58" s="179">
        <v>1</v>
      </c>
      <c r="K58" s="179">
        <v>1</v>
      </c>
      <c r="L58" s="179">
        <v>1</v>
      </c>
      <c r="M58" s="179">
        <v>1</v>
      </c>
      <c r="N58" s="179">
        <v>1</v>
      </c>
      <c r="O58" s="179">
        <v>1</v>
      </c>
      <c r="P58" s="179">
        <v>1</v>
      </c>
      <c r="Q58" s="179">
        <v>1</v>
      </c>
      <c r="R58" s="179">
        <v>1</v>
      </c>
      <c r="S58" s="179">
        <v>1</v>
      </c>
      <c r="T58" s="179">
        <v>1</v>
      </c>
      <c r="U58" s="179">
        <v>1</v>
      </c>
      <c r="V58" s="179">
        <v>1</v>
      </c>
      <c r="W58" s="179">
        <v>1</v>
      </c>
      <c r="X58" s="179">
        <v>1</v>
      </c>
      <c r="Y58" s="179">
        <v>1</v>
      </c>
      <c r="Z58" s="180">
        <v>1</v>
      </c>
      <c r="AA58" s="189"/>
      <c r="AB58" s="189"/>
      <c r="AC58" s="189"/>
    </row>
  </sheetData>
  <sheetProtection/>
  <mergeCells count="5">
    <mergeCell ref="A3:B3"/>
    <mergeCell ref="A43:A44"/>
    <mergeCell ref="A48:A49"/>
    <mergeCell ref="A56:A57"/>
    <mergeCell ref="B41:Z4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W1">
      <selection activeCell="BK35" sqref="BK35"/>
    </sheetView>
  </sheetViews>
  <sheetFormatPr defaultColWidth="9.33203125" defaultRowHeight="10.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 Heejin</dc:creator>
  <cp:keywords/>
  <dc:description/>
  <cp:lastModifiedBy>Vrushali</cp:lastModifiedBy>
  <cp:lastPrinted>2008-04-01T22:25:39Z</cp:lastPrinted>
  <dcterms:created xsi:type="dcterms:W3CDTF">2008-01-14T18:21:26Z</dcterms:created>
  <dcterms:modified xsi:type="dcterms:W3CDTF">2014-03-27T18:09:42Z</dcterms:modified>
  <cp:category/>
  <cp:version/>
  <cp:contentType/>
  <cp:contentStatus/>
</cp:coreProperties>
</file>