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6" yWindow="50" windowWidth="28720" windowHeight="13810" tabRatio="764" activeTab="0"/>
  </bookViews>
  <sheets>
    <sheet name="Baseline Description" sheetId="1" r:id="rId1"/>
    <sheet name="Zone Summary" sheetId="2" r:id="rId2"/>
    <sheet name="Outdoor Air" sheetId="3" r:id="rId3"/>
    <sheet name="Plug Load" sheetId="4" r:id="rId4"/>
    <sheet name="Lighting Load" sheetId="5" r:id="rId5"/>
    <sheet name="MEL" sheetId="6" r:id="rId6"/>
    <sheet name="Schedules" sheetId="7" r:id="rId7"/>
    <sheet name="SchedulePlots" sheetId="8" r:id="rId8"/>
  </sheets>
  <definedNames>
    <definedName name="_xlnm.Print_Titles" localSheetId="0">'Baseline Description'!$5:$5</definedName>
  </definedNames>
  <calcPr fullCalcOnLoad="1"/>
</workbook>
</file>

<file path=xl/sharedStrings.xml><?xml version="1.0" encoding="utf-8"?>
<sst xmlns="http://schemas.openxmlformats.org/spreadsheetml/2006/main" count="779" uniqueCount="481">
  <si>
    <r>
      <t xml:space="preserve">Miscellaneous Electric Load </t>
    </r>
    <r>
      <rPr>
        <sz val="10"/>
        <rFont val="Arial"/>
        <family val="2"/>
      </rPr>
      <t xml:space="preserve"> </t>
    </r>
  </si>
  <si>
    <t>Total kWh/yr</t>
  </si>
  <si>
    <t>Assuming averagely two-bedroom for each apartment for the entire building.  Number of occupants per unit = 0.5 × Nbr + 1.5</t>
  </si>
  <si>
    <t>Office</t>
  </si>
  <si>
    <t>People</t>
  </si>
  <si>
    <t>WEH</t>
  </si>
  <si>
    <t>Plug</t>
  </si>
  <si>
    <t>Infiltration</t>
  </si>
  <si>
    <t>Heating</t>
  </si>
  <si>
    <t>SWH</t>
  </si>
  <si>
    <t>Corridor Area</t>
  </si>
  <si>
    <t>ALL</t>
  </si>
  <si>
    <t>The 0.7 W/ft2 value for multi-daily building in 90.1-2004 is for building common area only (hallway, recreational center, etc.), permanent living spaces are not regulated.  Therefore, PNNL suggests using the hard-wired lighting loads specified by Building America Benchmark.  PNNL will work with Lighting Committee for inputs.</t>
  </si>
  <si>
    <t xml:space="preserve">Apartment </t>
  </si>
  <si>
    <t>Source: Building America Benchmark/PTAC Rulemaking</t>
  </si>
  <si>
    <t>Cooling</t>
  </si>
  <si>
    <t>Source: AEDG-Warehouse</t>
  </si>
  <si>
    <t>FAN</t>
  </si>
  <si>
    <t xml:space="preserve">    Supply Fan Total Efficiency (%)</t>
  </si>
  <si>
    <t>Supply Fan</t>
  </si>
  <si>
    <t xml:space="preserve">    Tank Volume (gal)</t>
  </si>
  <si>
    <t>Elevator</t>
  </si>
  <si>
    <t>Exterior Lighting</t>
  </si>
  <si>
    <t xml:space="preserve">PNNL suggests to model the exterior lighting.  Need input from the experts in the Lighting Committee. </t>
  </si>
  <si>
    <t>PNNL will rotate the entire building 90 degree and then average the energy use results.  In this way, the prototype building will be orientation neutral.</t>
  </si>
  <si>
    <t xml:space="preserve">    Supply Fan Pressure Drop</t>
  </si>
  <si>
    <t>1. SHGC: There is no SHGC requirement in 90.1-2004 in climate zone 8.  However, 90.1-2004 requires a SHGC of 0.45 in zone 8.  Need input from the SWG on the SHGC value in the 90.1-2004 baseline model.  Should we use the same value as specified in 2007 version?   
2. VLT: There are no VLT requirements in the 2004 or 2007 Standard. However, we understand that the analysis for the impact of daylight in 2010 Standard requires an established VLT.  PNNL suggests to use the VLT factor in Table C.3.5 in 90.1-2004 as the baseline assumptions. PNNL expects that the Envelop Committee will provide us the VLT for a specific U-factor and SHGC requirement for the daylighting analysis.  Need inputs from the Simulation WG. 
3.  Window Framing:  90.1-2007 requires the different U-factor for different window framing, which is not the case for the 2004 version.  What is the general practice for the window framing type in a typical large office building? Nonmetal framing?</t>
  </si>
  <si>
    <t xml:space="preserve">Thermal Zoning
</t>
  </si>
  <si>
    <t>Program</t>
  </si>
  <si>
    <t>Form</t>
  </si>
  <si>
    <t>Number of Floors</t>
  </si>
  <si>
    <t>Window Locations</t>
  </si>
  <si>
    <t>Shading Geometry</t>
  </si>
  <si>
    <t>Azimuth</t>
  </si>
  <si>
    <t>Exterior walls</t>
  </si>
  <si>
    <t>Roof</t>
  </si>
  <si>
    <t>Window</t>
  </si>
  <si>
    <t>Foundation</t>
  </si>
  <si>
    <t>Foundation Type</t>
  </si>
  <si>
    <t>Interior Partitions</t>
  </si>
  <si>
    <t>Internal Mass</t>
  </si>
  <si>
    <t>Air Barrier System</t>
  </si>
  <si>
    <t>HVAC</t>
  </si>
  <si>
    <t>System Type</t>
  </si>
  <si>
    <t>HVAC Sizing</t>
  </si>
  <si>
    <t>HVAC Efficiency</t>
  </si>
  <si>
    <t>HVAC Control</t>
  </si>
  <si>
    <t>No</t>
  </si>
  <si>
    <t>Service Water Heating</t>
  </si>
  <si>
    <t>Internal Loads &amp; Schedules</t>
  </si>
  <si>
    <t>Lighting</t>
  </si>
  <si>
    <t>Occupancy</t>
  </si>
  <si>
    <t>All</t>
  </si>
  <si>
    <t>WD</t>
  </si>
  <si>
    <t>1 am</t>
  </si>
  <si>
    <t>2 am</t>
  </si>
  <si>
    <t>3 am</t>
  </si>
  <si>
    <t>4 am</t>
  </si>
  <si>
    <t>5 am</t>
  </si>
  <si>
    <t>6 am</t>
  </si>
  <si>
    <t>7 am</t>
  </si>
  <si>
    <t>8 am</t>
  </si>
  <si>
    <t>9 am</t>
  </si>
  <si>
    <t>10 am</t>
  </si>
  <si>
    <t>11 am</t>
  </si>
  <si>
    <t>Noon</t>
  </si>
  <si>
    <t>1 pm</t>
  </si>
  <si>
    <t>2 pm</t>
  </si>
  <si>
    <t>3 pm</t>
  </si>
  <si>
    <t>4 pm</t>
  </si>
  <si>
    <t>5 pm</t>
  </si>
  <si>
    <t>6 pm</t>
  </si>
  <si>
    <t>7 pm</t>
  </si>
  <si>
    <t>8 pm</t>
  </si>
  <si>
    <t>9 pm</t>
  </si>
  <si>
    <t>10 pm</t>
  </si>
  <si>
    <t>11 pm</t>
  </si>
  <si>
    <t>12 pm</t>
  </si>
  <si>
    <t>Item</t>
  </si>
  <si>
    <t>Data Source</t>
  </si>
  <si>
    <t>Vintage</t>
  </si>
  <si>
    <t>NEW CONSTRUCTION</t>
  </si>
  <si>
    <t>Location 
(Representing 8 Climate Zones)</t>
  </si>
  <si>
    <t>Available fuel types</t>
  </si>
  <si>
    <t>Building Type (Principal Building Function)</t>
  </si>
  <si>
    <t>Building Prototype</t>
  </si>
  <si>
    <t>Total Floor Area (sq feet)</t>
  </si>
  <si>
    <t xml:space="preserve">Building shape </t>
  </si>
  <si>
    <t xml:space="preserve">Aspect Ratio </t>
  </si>
  <si>
    <t>Window Fraction
(Window-to-Wall Ratio)</t>
  </si>
  <si>
    <t>Architecture</t>
  </si>
  <si>
    <t xml:space="preserve">    Construction</t>
  </si>
  <si>
    <t xml:space="preserve">    Dimensions</t>
  </si>
  <si>
    <t xml:space="preserve">    Tilts and orientations</t>
  </si>
  <si>
    <t xml:space="preserve">    Glass-Type and frame</t>
  </si>
  <si>
    <t xml:space="preserve">    SHGC (all)</t>
  </si>
  <si>
    <t xml:space="preserve">    Visible transmittance</t>
  </si>
  <si>
    <t xml:space="preserve">    Operable area</t>
  </si>
  <si>
    <t xml:space="preserve">   Construction</t>
  </si>
  <si>
    <t xml:space="preserve">   Dimensions</t>
  </si>
  <si>
    <t xml:space="preserve">    Heating type</t>
  </si>
  <si>
    <t xml:space="preserve">    Cooling type</t>
  </si>
  <si>
    <t xml:space="preserve">    Distribution and terminal units</t>
  </si>
  <si>
    <t xml:space="preserve">    Air Conditioning</t>
  </si>
  <si>
    <t xml:space="preserve">    Heating</t>
  </si>
  <si>
    <t xml:space="preserve">    Supply air temperature</t>
  </si>
  <si>
    <t xml:space="preserve">    Fan schedules</t>
  </si>
  <si>
    <t xml:space="preserve">    Economizers</t>
  </si>
  <si>
    <t xml:space="preserve">    Ventilation</t>
  </si>
  <si>
    <t xml:space="preserve">    Demand Control Ventilation</t>
  </si>
  <si>
    <t xml:space="preserve">    Energy Recovery</t>
  </si>
  <si>
    <t xml:space="preserve">    SWH type</t>
  </si>
  <si>
    <t xml:space="preserve">    Fuel type</t>
  </si>
  <si>
    <t xml:space="preserve">    Thermal efficiency (%)</t>
  </si>
  <si>
    <t xml:space="preserve">    Water temperature setpoint</t>
  </si>
  <si>
    <t xml:space="preserve">    Water consumption</t>
  </si>
  <si>
    <t xml:space="preserve">    Schedule</t>
  </si>
  <si>
    <t xml:space="preserve">    Daylighting Controls</t>
  </si>
  <si>
    <t xml:space="preserve">    Occupancy Sensors</t>
  </si>
  <si>
    <t xml:space="preserve">Plug load </t>
  </si>
  <si>
    <t xml:space="preserve">    Average people</t>
  </si>
  <si>
    <t>References</t>
  </si>
  <si>
    <t xml:space="preserve">    Thermostat Setpoint</t>
  </si>
  <si>
    <t xml:space="preserve">    Thermostat Setback</t>
  </si>
  <si>
    <t>75°F Cooling/70°F Heating</t>
  </si>
  <si>
    <t>Misc.</t>
  </si>
  <si>
    <t>2 x 4 uninsulated stud wall</t>
  </si>
  <si>
    <t>Skylight</t>
  </si>
  <si>
    <t>NA</t>
  </si>
  <si>
    <t>Multifamily</t>
  </si>
  <si>
    <t xml:space="preserve">PNNL suggests to add elevator energy use.  </t>
  </si>
  <si>
    <t>10
(No drop-in ceiling plenum is modeled)</t>
  </si>
  <si>
    <t>Floor to floor height (ft)</t>
  </si>
  <si>
    <t>Floor to ceiling height (ft)</t>
  </si>
  <si>
    <t>Glazing sill height (ft)</t>
  </si>
  <si>
    <t>Slab-on-grade floors (unheated)</t>
  </si>
  <si>
    <t xml:space="preserve">   Slab on grade floor insulation Level 
   (F-factor)</t>
  </si>
  <si>
    <t>90.1 Mechanical Subcommittee</t>
  </si>
  <si>
    <t>Constant volume</t>
  </si>
  <si>
    <t>Design day refers to ASHRAE's design day data as 99.6% for heating and 0.4% for cooling conditions.</t>
  </si>
  <si>
    <t>The Standards (90.1-2004 or 2007) do not specify air infiltration rates. This simple assumption is common practice in building energy modeling but probably underestimates the real impact of infiltration.  We need to discuss the reasonable assumption of infiltration rate to model in the baseline building.  More importantly, how do we handle the 0.4 cfm/ft² air leakage rate (at 75 pa) as specified in the recently approved addenda z to 90.1-2007?</t>
  </si>
  <si>
    <r>
      <t xml:space="preserve">The current model doesn't have thermostat setback.  Would this a common practice to assume the thermostat setback in apartment buildings?  PNNL's study for a mid-rise apt in Boston shows the setback practice.
Reference: PNNL-15997. </t>
    </r>
    <r>
      <rPr>
        <i/>
        <sz val="8"/>
        <rFont val="Arial"/>
        <family val="2"/>
      </rPr>
      <t>Building Energy Model Calibration for Maverick Gardens Mid-Rise A</t>
    </r>
  </si>
  <si>
    <t xml:space="preserve">Building America Benchmark suggests using 0.55 watts/cfm for fan power consumption in residential buildings. If assuming the fan total efficiency is 58%, the corresponding fan pressure drop is 1.5 in. w.c., which seems reasonable for this application. </t>
  </si>
  <si>
    <t>Annual Appliance and Equipment Loads for Apartment (Source: Building America Research Benchmark)</t>
  </si>
  <si>
    <t>Apartment Electricity (kWh/yr)</t>
  </si>
  <si>
    <t>Daily Peak watts/ft²</t>
  </si>
  <si>
    <t>FFA: finished floor area, ft²</t>
  </si>
  <si>
    <t>Benchmark Annual Energy Consumption for Miscellaneous Electric and Gas Loads. (three-bedroom house 1920 ft2)</t>
  </si>
  <si>
    <t>W</t>
  </si>
  <si>
    <t>Peak lighting use</t>
  </si>
  <si>
    <t>Per Apartment Unit</t>
  </si>
  <si>
    <t>per apartment unit</t>
  </si>
  <si>
    <t xml:space="preserve">Eplus Lighting input </t>
  </si>
  <si>
    <t>High-Rise Apartment</t>
  </si>
  <si>
    <t>84,360
(152 ft x 55.5 ft)</t>
  </si>
  <si>
    <t>Interior</t>
  </si>
  <si>
    <t>Descriptions</t>
  </si>
  <si>
    <t xml:space="preserve"> </t>
  </si>
  <si>
    <t>8" concrete slab poured directly on to the earth</t>
  </si>
  <si>
    <t>No setback for apartments</t>
  </si>
  <si>
    <t>Reference:
Building America Research Benchmark</t>
  </si>
  <si>
    <t>Gowri K, MA Halverson, and EE Richman.  2007.  Analysis of Energy Saving Impacts of ASHRAE 90.1-2004 for New York.  PNNL-16770, Pacific Northwest National Laboratory, Richland, WA.  http://www.pnl.gov/main/publications/external/technical_reports/PNNL-16770.pdf</t>
  </si>
  <si>
    <t xml:space="preserve">Gowri K, DW Winiarski, and RE Jarnagin.  2009.  Infiltration modeling guidelines for commercial building energy analysis .  PNNL-18898, Pacific Northwest National Laboratory, Richland, WA.  http://www.pnl.gov/main/publications/external/technical_reports/PNNL-18898.pdf
</t>
  </si>
  <si>
    <t xml:space="preserve">DOE Commercial Reference Building Models of the National Building Stock: http://www.nrel.gov/docs/fy11osti/46861.pdf  </t>
  </si>
  <si>
    <t>RECS 2005. EIA's Residential Energy Consumption Survey. http://www.eia.doe.gov/emeu/recs/</t>
  </si>
  <si>
    <t>Building America Research Benchmark.  http://www1.eere.energy.gov/buildings/building_america/index.html</t>
  </si>
  <si>
    <t>Depending on the fan supply air cfm</t>
  </si>
  <si>
    <r>
      <t xml:space="preserve"> </t>
    </r>
    <r>
      <rPr>
        <b/>
        <sz val="10"/>
        <color indexed="8"/>
        <rFont val="Arial"/>
        <family val="2"/>
      </rPr>
      <t xml:space="preserve">Appliance </t>
    </r>
  </si>
  <si>
    <r>
      <t xml:space="preserve"> Electricity  </t>
    </r>
    <r>
      <rPr>
        <b/>
        <sz val="10"/>
        <color indexed="8"/>
        <rFont val="Arial"/>
        <family val="2"/>
      </rPr>
      <t xml:space="preserve">(kWh/yr) </t>
    </r>
  </si>
  <si>
    <r>
      <t xml:space="preserve"> Natural Gas  </t>
    </r>
    <r>
      <rPr>
        <b/>
        <sz val="10"/>
        <color indexed="8"/>
        <rFont val="Arial"/>
        <family val="2"/>
      </rPr>
      <t xml:space="preserve">(therms/yr) </t>
    </r>
    <r>
      <rPr>
        <b/>
        <sz val="10"/>
        <rFont val="Arial"/>
        <family val="2"/>
      </rPr>
      <t xml:space="preserve"> </t>
    </r>
  </si>
  <si>
    <r>
      <t xml:space="preserve"> </t>
    </r>
    <r>
      <rPr>
        <b/>
        <sz val="10"/>
        <color indexed="8"/>
        <rFont val="Arial"/>
        <family val="2"/>
      </rPr>
      <t xml:space="preserve">Sensible Load Fraction </t>
    </r>
    <r>
      <rPr>
        <b/>
        <sz val="10"/>
        <rFont val="Arial"/>
        <family val="2"/>
      </rPr>
      <t xml:space="preserve"> </t>
    </r>
  </si>
  <si>
    <r>
      <t xml:space="preserve"> </t>
    </r>
    <r>
      <rPr>
        <b/>
        <sz val="10"/>
        <color indexed="8"/>
        <rFont val="Arial"/>
        <family val="2"/>
      </rPr>
      <t xml:space="preserve">Latent Load Fraction </t>
    </r>
    <r>
      <rPr>
        <b/>
        <sz val="10"/>
        <rFont val="Arial"/>
        <family val="2"/>
      </rPr>
      <t xml:space="preserve"> </t>
    </r>
  </si>
  <si>
    <r>
      <t xml:space="preserve"> </t>
    </r>
    <r>
      <rPr>
        <sz val="10"/>
        <color indexed="8"/>
        <rFont val="Arial"/>
        <family val="2"/>
      </rPr>
      <t xml:space="preserve">Refrigerator </t>
    </r>
    <r>
      <rPr>
        <sz val="10"/>
        <rFont val="Arial"/>
        <family val="2"/>
      </rPr>
      <t xml:space="preserve"> </t>
    </r>
  </si>
  <si>
    <r>
      <t xml:space="preserve"> </t>
    </r>
    <r>
      <rPr>
        <sz val="10"/>
        <color indexed="8"/>
        <rFont val="Arial"/>
        <family val="2"/>
      </rPr>
      <t xml:space="preserve"> </t>
    </r>
    <r>
      <rPr>
        <sz val="10"/>
        <rFont val="Arial"/>
        <family val="2"/>
      </rPr>
      <t xml:space="preserve"> </t>
    </r>
  </si>
  <si>
    <r>
      <t xml:space="preserve"> </t>
    </r>
    <r>
      <rPr>
        <sz val="10"/>
        <color indexed="8"/>
        <rFont val="Arial"/>
        <family val="2"/>
      </rPr>
      <t xml:space="preserve">Clothes Washer (3 ft3 drum) </t>
    </r>
    <r>
      <rPr>
        <sz val="10"/>
        <rFont val="Arial"/>
        <family val="2"/>
      </rPr>
      <t xml:space="preserve"> </t>
    </r>
  </si>
  <si>
    <r>
      <t xml:space="preserve"> </t>
    </r>
    <r>
      <rPr>
        <sz val="10"/>
        <color indexed="8"/>
        <rFont val="Arial"/>
        <family val="2"/>
      </rPr>
      <t>52.5 + 17.5 x N</t>
    </r>
    <r>
      <rPr>
        <vertAlign val="subscript"/>
        <sz val="10"/>
        <color indexed="8"/>
        <rFont val="Arial"/>
        <family val="2"/>
      </rPr>
      <t>br</t>
    </r>
    <r>
      <rPr>
        <sz val="10"/>
        <rFont val="Arial"/>
        <family val="2"/>
      </rPr>
      <t xml:space="preserve"> </t>
    </r>
  </si>
  <si>
    <r>
      <t xml:space="preserve"> </t>
    </r>
    <r>
      <rPr>
        <sz val="10"/>
        <color indexed="8"/>
        <rFont val="Arial"/>
        <family val="2"/>
      </rPr>
      <t xml:space="preserve">Clothes Dryer (Electric) </t>
    </r>
    <r>
      <rPr>
        <sz val="10"/>
        <rFont val="Arial"/>
        <family val="2"/>
      </rPr>
      <t xml:space="preserve"> </t>
    </r>
  </si>
  <si>
    <r>
      <t xml:space="preserve"> </t>
    </r>
    <r>
      <rPr>
        <sz val="10"/>
        <color indexed="8"/>
        <rFont val="Arial"/>
        <family val="2"/>
      </rPr>
      <t>418 + 139 x N</t>
    </r>
    <r>
      <rPr>
        <vertAlign val="subscript"/>
        <sz val="10"/>
        <color indexed="8"/>
        <rFont val="Arial"/>
        <family val="2"/>
      </rPr>
      <t>br</t>
    </r>
    <r>
      <rPr>
        <sz val="10"/>
        <rFont val="Arial"/>
        <family val="2"/>
      </rPr>
      <t xml:space="preserve"> </t>
    </r>
  </si>
  <si>
    <r>
      <t xml:space="preserve"> </t>
    </r>
    <r>
      <rPr>
        <sz val="10"/>
        <color indexed="8"/>
        <rFont val="Arial"/>
        <family val="2"/>
      </rPr>
      <t xml:space="preserve">Clothes Dryer (Gas) </t>
    </r>
    <r>
      <rPr>
        <sz val="10"/>
        <rFont val="Arial"/>
        <family val="2"/>
      </rPr>
      <t xml:space="preserve"> </t>
    </r>
  </si>
  <si>
    <r>
      <t xml:space="preserve"> </t>
    </r>
    <r>
      <rPr>
        <sz val="10"/>
        <color indexed="8"/>
        <rFont val="Arial"/>
        <family val="2"/>
      </rPr>
      <t>38 + 12.7 x N</t>
    </r>
    <r>
      <rPr>
        <vertAlign val="subscript"/>
        <sz val="10"/>
        <color indexed="8"/>
        <rFont val="Arial"/>
        <family val="2"/>
      </rPr>
      <t>br</t>
    </r>
    <r>
      <rPr>
        <sz val="10"/>
        <rFont val="Arial"/>
        <family val="2"/>
      </rPr>
      <t xml:space="preserve"> </t>
    </r>
  </si>
  <si>
    <r>
      <t xml:space="preserve"> </t>
    </r>
    <r>
      <rPr>
        <sz val="10"/>
        <color indexed="8"/>
        <rFont val="Arial"/>
        <family val="2"/>
      </rPr>
      <t>26.5 + 8.8 x N</t>
    </r>
    <r>
      <rPr>
        <vertAlign val="subscript"/>
        <sz val="10"/>
        <color indexed="8"/>
        <rFont val="Arial"/>
        <family val="2"/>
      </rPr>
      <t>br</t>
    </r>
    <r>
      <rPr>
        <sz val="10"/>
        <color indexed="8"/>
        <rFont val="Arial"/>
        <family val="2"/>
      </rPr>
      <t xml:space="preserve">1.00 (Electric) </t>
    </r>
    <r>
      <rPr>
        <sz val="10"/>
        <rFont val="Arial"/>
        <family val="2"/>
      </rPr>
      <t xml:space="preserve"> </t>
    </r>
  </si>
  <si>
    <r>
      <t xml:space="preserve"> </t>
    </r>
    <r>
      <rPr>
        <sz val="10"/>
        <color indexed="8"/>
        <rFont val="Arial"/>
        <family val="2"/>
      </rPr>
      <t xml:space="preserve">0.10 (Gas) 
0.0 (Electric) </t>
    </r>
    <r>
      <rPr>
        <sz val="10"/>
        <rFont val="Arial"/>
        <family val="2"/>
      </rPr>
      <t xml:space="preserve"> </t>
    </r>
  </si>
  <si>
    <r>
      <t xml:space="preserve"> </t>
    </r>
    <r>
      <rPr>
        <sz val="10"/>
        <color indexed="8"/>
        <rFont val="Arial"/>
        <family val="2"/>
      </rPr>
      <t xml:space="preserve">Dishwasher (8 place settings) </t>
    </r>
    <r>
      <rPr>
        <sz val="10"/>
        <rFont val="Arial"/>
        <family val="2"/>
      </rPr>
      <t xml:space="preserve"> </t>
    </r>
  </si>
  <si>
    <r>
      <t xml:space="preserve"> </t>
    </r>
    <r>
      <rPr>
        <sz val="10"/>
        <color indexed="8"/>
        <rFont val="Arial"/>
        <family val="2"/>
      </rPr>
      <t>103 + 34.3 x N</t>
    </r>
    <r>
      <rPr>
        <vertAlign val="subscript"/>
        <sz val="10"/>
        <color indexed="8"/>
        <rFont val="Arial"/>
        <family val="2"/>
      </rPr>
      <t>br</t>
    </r>
    <r>
      <rPr>
        <sz val="10"/>
        <rFont val="Arial"/>
        <family val="2"/>
      </rPr>
      <t xml:space="preserve"> </t>
    </r>
  </si>
  <si>
    <r>
      <t xml:space="preserve"> </t>
    </r>
    <r>
      <rPr>
        <sz val="10"/>
        <color indexed="8"/>
        <rFont val="Arial"/>
        <family val="2"/>
      </rPr>
      <t xml:space="preserve">Range (Electric) </t>
    </r>
    <r>
      <rPr>
        <sz val="10"/>
        <rFont val="Arial"/>
        <family val="2"/>
      </rPr>
      <t xml:space="preserve"> </t>
    </r>
  </si>
  <si>
    <r>
      <t xml:space="preserve"> </t>
    </r>
    <r>
      <rPr>
        <sz val="10"/>
        <color indexed="8"/>
        <rFont val="Arial"/>
        <family val="2"/>
      </rPr>
      <t>302 + 101 x N</t>
    </r>
    <r>
      <rPr>
        <vertAlign val="subscript"/>
        <sz val="10"/>
        <color indexed="8"/>
        <rFont val="Arial"/>
        <family val="2"/>
      </rPr>
      <t>br</t>
    </r>
    <r>
      <rPr>
        <sz val="10"/>
        <color indexed="8"/>
        <rFont val="Arial"/>
        <family val="2"/>
      </rPr>
      <t xml:space="preserve"> </t>
    </r>
    <r>
      <rPr>
        <sz val="10"/>
        <rFont val="Arial"/>
        <family val="2"/>
      </rPr>
      <t xml:space="preserve"> </t>
    </r>
  </si>
  <si>
    <r>
      <t xml:space="preserve"> </t>
    </r>
    <r>
      <rPr>
        <sz val="10"/>
        <color indexed="8"/>
        <rFont val="Arial"/>
        <family val="2"/>
      </rPr>
      <t xml:space="preserve">Range (Gas) </t>
    </r>
    <r>
      <rPr>
        <sz val="10"/>
        <rFont val="Arial"/>
        <family val="2"/>
      </rPr>
      <t xml:space="preserve"> </t>
    </r>
  </si>
  <si>
    <r>
      <t xml:space="preserve"> </t>
    </r>
    <r>
      <rPr>
        <sz val="10"/>
        <color indexed="8"/>
        <rFont val="Arial"/>
        <family val="2"/>
      </rPr>
      <t>22.5 + 7.5 x N</t>
    </r>
    <r>
      <rPr>
        <vertAlign val="subscript"/>
        <sz val="10"/>
        <color indexed="8"/>
        <rFont val="Arial"/>
        <family val="2"/>
      </rPr>
      <t>br</t>
    </r>
    <r>
      <rPr>
        <sz val="10"/>
        <color indexed="8"/>
        <rFont val="Arial"/>
        <family val="2"/>
      </rPr>
      <t xml:space="preserve"> </t>
    </r>
    <r>
      <rPr>
        <sz val="10"/>
        <rFont val="Arial"/>
        <family val="2"/>
      </rPr>
      <t xml:space="preserve"> </t>
    </r>
  </si>
  <si>
    <r>
      <t xml:space="preserve"> </t>
    </r>
    <r>
      <rPr>
        <sz val="10"/>
        <color indexed="8"/>
        <rFont val="Arial"/>
        <family val="2"/>
      </rPr>
      <t xml:space="preserve">Plug-In Lighting </t>
    </r>
    <r>
      <rPr>
        <sz val="10"/>
        <rFont val="Arial"/>
        <family val="2"/>
      </rPr>
      <t xml:space="preserve"> </t>
    </r>
  </si>
  <si>
    <r>
      <t xml:space="preserve"> </t>
    </r>
    <r>
      <rPr>
        <sz val="10"/>
        <color indexed="8"/>
        <rFont val="Arial"/>
        <family val="2"/>
      </rPr>
      <t>0.2*(FFA * 0.8 + 455)</t>
    </r>
  </si>
  <si>
    <r>
      <t xml:space="preserve"> </t>
    </r>
    <r>
      <rPr>
        <sz val="10"/>
        <color indexed="8"/>
        <rFont val="Arial"/>
        <family val="2"/>
      </rPr>
      <t>1231 +194 x N</t>
    </r>
    <r>
      <rPr>
        <vertAlign val="subscript"/>
        <sz val="10"/>
        <color indexed="8"/>
        <rFont val="Arial"/>
        <family val="2"/>
      </rPr>
      <t>br</t>
    </r>
    <r>
      <rPr>
        <sz val="10"/>
        <color indexed="8"/>
        <rFont val="Arial"/>
        <family val="2"/>
      </rPr>
      <t xml:space="preserve">+ 0.316 x FFA </t>
    </r>
    <r>
      <rPr>
        <sz val="10"/>
        <rFont val="Arial"/>
        <family val="2"/>
      </rPr>
      <t xml:space="preserve"> </t>
    </r>
  </si>
  <si>
    <r>
      <t xml:space="preserve"> </t>
    </r>
    <r>
      <rPr>
        <sz val="10"/>
        <color indexed="8"/>
        <rFont val="Arial"/>
        <family val="2"/>
      </rPr>
      <t xml:space="preserve">Fixed Miscellaneous Loads (Gas/Electric) </t>
    </r>
    <r>
      <rPr>
        <sz val="10"/>
        <rFont val="Arial"/>
        <family val="2"/>
      </rPr>
      <t xml:space="preserve"> </t>
    </r>
  </si>
  <si>
    <r>
      <t xml:space="preserve"> </t>
    </r>
    <r>
      <rPr>
        <sz val="10"/>
        <color indexed="8"/>
        <rFont val="Arial"/>
        <family val="2"/>
      </rPr>
      <t xml:space="preserve">Fixed Miscellaneous Loads (All-Electric) </t>
    </r>
    <r>
      <rPr>
        <sz val="10"/>
        <rFont val="Arial"/>
        <family val="2"/>
      </rPr>
      <t xml:space="preserve"> </t>
    </r>
  </si>
  <si>
    <r>
      <t>N</t>
    </r>
    <r>
      <rPr>
        <i/>
        <vertAlign val="subscript"/>
        <sz val="10"/>
        <rFont val="Arial"/>
        <family val="2"/>
      </rPr>
      <t>br</t>
    </r>
    <r>
      <rPr>
        <i/>
        <sz val="10"/>
        <rFont val="Arial"/>
        <family val="2"/>
      </rPr>
      <t>: number of bedrooms</t>
    </r>
  </si>
  <si>
    <t>0.00 (Electric) 
0.05 (Gas)</t>
  </si>
  <si>
    <r>
      <t xml:space="preserve">Variable Miscellaneous Electric Loads (see under </t>
    </r>
    <r>
      <rPr>
        <b/>
        <sz val="10"/>
        <color indexed="8"/>
        <rFont val="Arial"/>
        <family val="2"/>
      </rPr>
      <t>MEL</t>
    </r>
    <r>
      <rPr>
        <sz val="10"/>
        <color indexed="8"/>
        <rFont val="Arial"/>
        <family val="2"/>
      </rPr>
      <t xml:space="preserve">) </t>
    </r>
    <r>
      <rPr>
        <sz val="10"/>
        <rFont val="Arial"/>
        <family val="2"/>
      </rPr>
      <t xml:space="preserve"> </t>
    </r>
  </si>
  <si>
    <r>
      <t>ft</t>
    </r>
    <r>
      <rPr>
        <vertAlign val="superscript"/>
        <sz val="10"/>
        <color indexed="8"/>
        <rFont val="Arial"/>
        <family val="2"/>
      </rPr>
      <t>2</t>
    </r>
  </si>
  <si>
    <r>
      <t>W/ft</t>
    </r>
    <r>
      <rPr>
        <vertAlign val="superscript"/>
        <sz val="10"/>
        <color indexed="8"/>
        <rFont val="Arial"/>
        <family val="2"/>
      </rPr>
      <t>2</t>
    </r>
  </si>
  <si>
    <t xml:space="preserve"> Avg. Units/ Household  </t>
  </si>
  <si>
    <r>
      <t xml:space="preserve"> </t>
    </r>
    <r>
      <rPr>
        <b/>
        <sz val="10"/>
        <rFont val="Arial"/>
        <family val="2"/>
      </rPr>
      <t xml:space="preserve">Energy/ Unit kWh/yr </t>
    </r>
    <r>
      <rPr>
        <sz val="10"/>
        <rFont val="Arial"/>
        <family val="2"/>
      </rPr>
      <t xml:space="preserve"> </t>
    </r>
  </si>
  <si>
    <r>
      <t xml:space="preserve"> </t>
    </r>
    <r>
      <rPr>
        <b/>
        <sz val="10"/>
        <rFont val="Arial"/>
        <family val="2"/>
      </rPr>
      <t xml:space="preserve">Energy/ Household kWh/yr </t>
    </r>
    <r>
      <rPr>
        <sz val="10"/>
        <rFont val="Arial"/>
        <family val="2"/>
      </rPr>
      <t xml:space="preserve"> </t>
    </r>
  </si>
  <si>
    <r>
      <t xml:space="preserve"> </t>
    </r>
    <r>
      <rPr>
        <b/>
        <i/>
        <sz val="10"/>
        <color indexed="8"/>
        <rFont val="Arial"/>
        <family val="2"/>
      </rPr>
      <t xml:space="preserve">Hard-Wired </t>
    </r>
    <r>
      <rPr>
        <sz val="10"/>
        <rFont val="Arial"/>
        <family val="2"/>
      </rPr>
      <t xml:space="preserve"> </t>
    </r>
  </si>
  <si>
    <r>
      <t xml:space="preserve"> </t>
    </r>
    <r>
      <rPr>
        <b/>
        <i/>
        <sz val="10"/>
        <color indexed="8"/>
        <rFont val="Arial"/>
        <family val="2"/>
      </rPr>
      <t xml:space="preserve"> </t>
    </r>
    <r>
      <rPr>
        <sz val="10"/>
        <rFont val="Arial"/>
        <family val="2"/>
      </rPr>
      <t xml:space="preserve"> </t>
    </r>
  </si>
  <si>
    <r>
      <t xml:space="preserve"> </t>
    </r>
    <r>
      <rPr>
        <sz val="10"/>
        <color indexed="8"/>
        <rFont val="Arial"/>
        <family val="2"/>
      </rPr>
      <t xml:space="preserve">Fan (Ceiling) </t>
    </r>
    <r>
      <rPr>
        <sz val="10"/>
        <rFont val="Arial"/>
        <family val="2"/>
      </rPr>
      <t xml:space="preserve"> </t>
    </r>
  </si>
  <si>
    <r>
      <t xml:space="preserve"> </t>
    </r>
    <r>
      <rPr>
        <sz val="10"/>
        <color indexed="8"/>
        <rFont val="Arial"/>
        <family val="2"/>
      </rPr>
      <t xml:space="preserve">Air Handler Standby Losses </t>
    </r>
    <r>
      <rPr>
        <sz val="10"/>
        <rFont val="Arial"/>
        <family val="2"/>
      </rPr>
      <t xml:space="preserve"> </t>
    </r>
  </si>
  <si>
    <r>
      <t xml:space="preserve"> </t>
    </r>
    <r>
      <rPr>
        <sz val="10"/>
        <color indexed="8"/>
        <rFont val="Arial"/>
        <family val="2"/>
      </rPr>
      <t xml:space="preserve">HVAC Controls </t>
    </r>
    <r>
      <rPr>
        <sz val="10"/>
        <rFont val="Arial"/>
        <family val="2"/>
      </rPr>
      <t xml:space="preserve"> </t>
    </r>
  </si>
  <si>
    <r>
      <t xml:space="preserve"> </t>
    </r>
    <r>
      <rPr>
        <sz val="10"/>
        <color indexed="8"/>
        <rFont val="Arial"/>
        <family val="2"/>
      </rPr>
      <t xml:space="preserve">Home Security System </t>
    </r>
    <r>
      <rPr>
        <sz val="10"/>
        <rFont val="Arial"/>
        <family val="2"/>
      </rPr>
      <t xml:space="preserve"> </t>
    </r>
  </si>
  <si>
    <r>
      <t xml:space="preserve"> </t>
    </r>
    <r>
      <rPr>
        <sz val="10"/>
        <color indexed="8"/>
        <rFont val="Arial"/>
        <family val="2"/>
      </rPr>
      <t xml:space="preserve">Ground Fault Circuit Interrupter </t>
    </r>
    <r>
      <rPr>
        <sz val="10"/>
        <rFont val="Arial"/>
        <family val="2"/>
      </rPr>
      <t xml:space="preserve"> </t>
    </r>
  </si>
  <si>
    <r>
      <t xml:space="preserve"> </t>
    </r>
    <r>
      <rPr>
        <sz val="10"/>
        <color indexed="8"/>
        <rFont val="Arial"/>
        <family val="2"/>
      </rPr>
      <t xml:space="preserve">Sump Pump </t>
    </r>
    <r>
      <rPr>
        <sz val="10"/>
        <rFont val="Arial"/>
        <family val="2"/>
      </rPr>
      <t xml:space="preserve"> </t>
    </r>
  </si>
  <si>
    <r>
      <t xml:space="preserve"> </t>
    </r>
    <r>
      <rPr>
        <sz val="10"/>
        <color indexed="8"/>
        <rFont val="Arial"/>
        <family val="2"/>
      </rPr>
      <t xml:space="preserve">Heat Lamp </t>
    </r>
    <r>
      <rPr>
        <sz val="10"/>
        <rFont val="Arial"/>
        <family val="2"/>
      </rPr>
      <t xml:space="preserve"> </t>
    </r>
  </si>
  <si>
    <r>
      <t xml:space="preserve"> </t>
    </r>
    <r>
      <rPr>
        <sz val="10"/>
        <color indexed="8"/>
        <rFont val="Arial"/>
        <family val="2"/>
      </rPr>
      <t xml:space="preserve">Garage Door Opener </t>
    </r>
    <r>
      <rPr>
        <sz val="10"/>
        <rFont val="Arial"/>
        <family val="2"/>
      </rPr>
      <t xml:space="preserve"> </t>
    </r>
  </si>
  <si>
    <r>
      <t xml:space="preserve"> </t>
    </r>
    <r>
      <rPr>
        <sz val="10"/>
        <color indexed="8"/>
        <rFont val="Arial"/>
        <family val="2"/>
      </rPr>
      <t xml:space="preserve">Carbon Monoxide Detector </t>
    </r>
    <r>
      <rPr>
        <sz val="10"/>
        <rFont val="Arial"/>
        <family val="2"/>
      </rPr>
      <t xml:space="preserve"> </t>
    </r>
  </si>
  <si>
    <r>
      <t xml:space="preserve"> </t>
    </r>
    <r>
      <rPr>
        <sz val="10"/>
        <color indexed="8"/>
        <rFont val="Arial"/>
        <family val="2"/>
      </rPr>
      <t xml:space="preserve">Smoke Detectors </t>
    </r>
    <r>
      <rPr>
        <sz val="10"/>
        <rFont val="Arial"/>
        <family val="2"/>
      </rPr>
      <t xml:space="preserve"> </t>
    </r>
  </si>
  <si>
    <r>
      <t xml:space="preserve"> </t>
    </r>
    <r>
      <rPr>
        <sz val="10"/>
        <color indexed="8"/>
        <rFont val="Arial"/>
        <family val="2"/>
      </rPr>
      <t xml:space="preserve">Garbage Disposal </t>
    </r>
    <r>
      <rPr>
        <sz val="10"/>
        <rFont val="Arial"/>
        <family val="2"/>
      </rPr>
      <t xml:space="preserve"> </t>
    </r>
  </si>
  <si>
    <r>
      <t xml:space="preserve"> </t>
    </r>
    <r>
      <rPr>
        <sz val="10"/>
        <color indexed="8"/>
        <rFont val="Arial"/>
        <family val="2"/>
      </rPr>
      <t xml:space="preserve">Doorbell </t>
    </r>
    <r>
      <rPr>
        <sz val="10"/>
        <rFont val="Arial"/>
        <family val="2"/>
      </rPr>
      <t xml:space="preserve"> </t>
    </r>
  </si>
  <si>
    <r>
      <t xml:space="preserve"> </t>
    </r>
    <r>
      <rPr>
        <b/>
        <i/>
        <sz val="10"/>
        <color indexed="8"/>
        <rFont val="Arial"/>
        <family val="2"/>
      </rPr>
      <t xml:space="preserve">Home Entertainment </t>
    </r>
    <r>
      <rPr>
        <sz val="10"/>
        <rFont val="Arial"/>
        <family val="2"/>
      </rPr>
      <t xml:space="preserve"> </t>
    </r>
  </si>
  <si>
    <r>
      <t xml:space="preserve"> </t>
    </r>
    <r>
      <rPr>
        <i/>
        <sz val="10"/>
        <color indexed="8"/>
        <rFont val="Arial"/>
        <family val="2"/>
      </rPr>
      <t xml:space="preserve"> </t>
    </r>
    <r>
      <rPr>
        <sz val="10"/>
        <rFont val="Arial"/>
        <family val="2"/>
      </rPr>
      <t xml:space="preserve"> </t>
    </r>
  </si>
  <si>
    <r>
      <t xml:space="preserve"> </t>
    </r>
    <r>
      <rPr>
        <sz val="10"/>
        <color indexed="8"/>
        <rFont val="Arial"/>
        <family val="2"/>
      </rPr>
      <t xml:space="preserve">First Color TV </t>
    </r>
    <r>
      <rPr>
        <sz val="10"/>
        <rFont val="Arial"/>
        <family val="2"/>
      </rPr>
      <t xml:space="preserve"> </t>
    </r>
  </si>
  <si>
    <r>
      <t xml:space="preserve"> </t>
    </r>
    <r>
      <rPr>
        <sz val="10"/>
        <color indexed="8"/>
        <rFont val="Arial"/>
        <family val="2"/>
      </rPr>
      <t xml:space="preserve">Second Color TV </t>
    </r>
    <r>
      <rPr>
        <sz val="10"/>
        <rFont val="Arial"/>
        <family val="2"/>
      </rPr>
      <t xml:space="preserve"> </t>
    </r>
  </si>
  <si>
    <r>
      <t xml:space="preserve"> </t>
    </r>
    <r>
      <rPr>
        <sz val="10"/>
        <color indexed="8"/>
        <rFont val="Arial"/>
        <family val="2"/>
      </rPr>
      <t xml:space="preserve">Third Color TV </t>
    </r>
    <r>
      <rPr>
        <sz val="10"/>
        <rFont val="Arial"/>
        <family val="2"/>
      </rPr>
      <t xml:space="preserve"> </t>
    </r>
  </si>
  <si>
    <r>
      <t xml:space="preserve"> </t>
    </r>
    <r>
      <rPr>
        <sz val="10"/>
        <color indexed="8"/>
        <rFont val="Arial"/>
        <family val="2"/>
      </rPr>
      <t xml:space="preserve">Fourth Color TV </t>
    </r>
    <r>
      <rPr>
        <sz val="10"/>
        <rFont val="Arial"/>
        <family val="2"/>
      </rPr>
      <t xml:space="preserve"> </t>
    </r>
  </si>
  <si>
    <r>
      <t xml:space="preserve"> </t>
    </r>
    <r>
      <rPr>
        <sz val="10"/>
        <color indexed="8"/>
        <rFont val="Arial"/>
        <family val="2"/>
      </rPr>
      <t xml:space="preserve">Fifth or More Color TV </t>
    </r>
    <r>
      <rPr>
        <sz val="10"/>
        <rFont val="Arial"/>
        <family val="2"/>
      </rPr>
      <t xml:space="preserve"> </t>
    </r>
  </si>
  <si>
    <r>
      <t xml:space="preserve"> </t>
    </r>
    <r>
      <rPr>
        <sz val="10"/>
        <color indexed="8"/>
        <rFont val="Arial"/>
        <family val="2"/>
      </rPr>
      <t xml:space="preserve">First VCR </t>
    </r>
    <r>
      <rPr>
        <sz val="10"/>
        <rFont val="Arial"/>
        <family val="2"/>
      </rPr>
      <t xml:space="preserve"> </t>
    </r>
  </si>
  <si>
    <r>
      <t xml:space="preserve"> </t>
    </r>
    <r>
      <rPr>
        <sz val="10"/>
        <color indexed="8"/>
        <rFont val="Arial"/>
        <family val="2"/>
      </rPr>
      <t xml:space="preserve">Second VCR </t>
    </r>
    <r>
      <rPr>
        <sz val="10"/>
        <rFont val="Arial"/>
        <family val="2"/>
      </rPr>
      <t xml:space="preserve"> </t>
    </r>
  </si>
  <si>
    <r>
      <t xml:space="preserve"> </t>
    </r>
    <r>
      <rPr>
        <sz val="10"/>
        <color indexed="8"/>
        <rFont val="Arial"/>
        <family val="2"/>
      </rPr>
      <t xml:space="preserve">Third or More VCR </t>
    </r>
    <r>
      <rPr>
        <sz val="10"/>
        <rFont val="Arial"/>
        <family val="2"/>
      </rPr>
      <t xml:space="preserve"> </t>
    </r>
  </si>
  <si>
    <r>
      <t xml:space="preserve"> </t>
    </r>
    <r>
      <rPr>
        <sz val="10"/>
        <color indexed="8"/>
        <rFont val="Arial"/>
        <family val="2"/>
      </rPr>
      <t xml:space="preserve">DVD Player </t>
    </r>
    <r>
      <rPr>
        <sz val="10"/>
        <rFont val="Arial"/>
        <family val="2"/>
      </rPr>
      <t xml:space="preserve"> </t>
    </r>
  </si>
  <si>
    <r>
      <t xml:space="preserve"> </t>
    </r>
    <r>
      <rPr>
        <sz val="10"/>
        <color indexed="8"/>
        <rFont val="Arial"/>
        <family val="2"/>
      </rPr>
      <t xml:space="preserve">Video Gaming System </t>
    </r>
    <r>
      <rPr>
        <sz val="10"/>
        <rFont val="Arial"/>
        <family val="2"/>
      </rPr>
      <t xml:space="preserve"> </t>
    </r>
  </si>
  <si>
    <r>
      <t xml:space="preserve"> </t>
    </r>
    <r>
      <rPr>
        <sz val="10"/>
        <color indexed="8"/>
        <rFont val="Arial"/>
        <family val="2"/>
      </rPr>
      <t xml:space="preserve">Clock Radio </t>
    </r>
    <r>
      <rPr>
        <sz val="10"/>
        <rFont val="Arial"/>
        <family val="2"/>
      </rPr>
      <t xml:space="preserve"> </t>
    </r>
  </si>
  <si>
    <r>
      <t xml:space="preserve"> </t>
    </r>
    <r>
      <rPr>
        <sz val="10"/>
        <color indexed="8"/>
        <rFont val="Arial"/>
        <family val="2"/>
      </rPr>
      <t xml:space="preserve">Boom box / Portable Stereo </t>
    </r>
    <r>
      <rPr>
        <sz val="10"/>
        <rFont val="Arial"/>
        <family val="2"/>
      </rPr>
      <t xml:space="preserve"> </t>
    </r>
  </si>
  <si>
    <r>
      <t xml:space="preserve"> </t>
    </r>
    <r>
      <rPr>
        <sz val="10"/>
        <color indexed="8"/>
        <rFont val="Arial"/>
        <family val="2"/>
      </rPr>
      <t xml:space="preserve">Compact Stereo </t>
    </r>
    <r>
      <rPr>
        <sz val="10"/>
        <rFont val="Arial"/>
        <family val="2"/>
      </rPr>
      <t xml:space="preserve"> </t>
    </r>
  </si>
  <si>
    <r>
      <t xml:space="preserve"> </t>
    </r>
    <r>
      <rPr>
        <sz val="10"/>
        <color indexed="8"/>
        <rFont val="Arial"/>
        <family val="2"/>
      </rPr>
      <t xml:space="preserve">Component / Rack Stereo </t>
    </r>
    <r>
      <rPr>
        <sz val="10"/>
        <rFont val="Arial"/>
        <family val="2"/>
      </rPr>
      <t xml:space="preserve"> </t>
    </r>
  </si>
  <si>
    <r>
      <t xml:space="preserve"> </t>
    </r>
    <r>
      <rPr>
        <sz val="10"/>
        <color indexed="8"/>
        <rFont val="Arial"/>
        <family val="2"/>
      </rPr>
      <t xml:space="preserve">Power Speakers </t>
    </r>
    <r>
      <rPr>
        <sz val="10"/>
        <rFont val="Arial"/>
        <family val="2"/>
      </rPr>
      <t xml:space="preserve"> </t>
    </r>
  </si>
  <si>
    <r>
      <t xml:space="preserve"> </t>
    </r>
    <r>
      <rPr>
        <sz val="10"/>
        <color indexed="8"/>
        <rFont val="Arial"/>
        <family val="2"/>
      </rPr>
      <t xml:space="preserve">Subwoofer </t>
    </r>
    <r>
      <rPr>
        <sz val="10"/>
        <rFont val="Arial"/>
        <family val="2"/>
      </rPr>
      <t xml:space="preserve"> </t>
    </r>
  </si>
  <si>
    <r>
      <t xml:space="preserve"> </t>
    </r>
    <r>
      <rPr>
        <sz val="10"/>
        <color indexed="8"/>
        <rFont val="Arial"/>
        <family val="2"/>
      </rPr>
      <t xml:space="preserve">Radio </t>
    </r>
    <r>
      <rPr>
        <sz val="10"/>
        <rFont val="Arial"/>
        <family val="2"/>
      </rPr>
      <t xml:space="preserve"> </t>
    </r>
  </si>
  <si>
    <r>
      <t xml:space="preserve"> </t>
    </r>
    <r>
      <rPr>
        <sz val="10"/>
        <color indexed="8"/>
        <rFont val="Arial"/>
        <family val="2"/>
      </rPr>
      <t xml:space="preserve">Equalizer </t>
    </r>
    <r>
      <rPr>
        <sz val="10"/>
        <rFont val="Arial"/>
        <family val="2"/>
      </rPr>
      <t xml:space="preserve"> </t>
    </r>
  </si>
  <si>
    <r>
      <t xml:space="preserve"> </t>
    </r>
    <r>
      <rPr>
        <sz val="10"/>
        <color indexed="8"/>
        <rFont val="Arial"/>
        <family val="2"/>
      </rPr>
      <t xml:space="preserve">Satellite Dish Box </t>
    </r>
    <r>
      <rPr>
        <sz val="10"/>
        <rFont val="Arial"/>
        <family val="2"/>
      </rPr>
      <t xml:space="preserve"> </t>
    </r>
  </si>
  <si>
    <r>
      <t xml:space="preserve"> </t>
    </r>
    <r>
      <rPr>
        <sz val="10"/>
        <color indexed="8"/>
        <rFont val="Arial"/>
        <family val="2"/>
      </rPr>
      <t xml:space="preserve">Cable Box </t>
    </r>
    <r>
      <rPr>
        <sz val="10"/>
        <rFont val="Arial"/>
        <family val="2"/>
      </rPr>
      <t xml:space="preserve"> </t>
    </r>
  </si>
  <si>
    <r>
      <t xml:space="preserve"> </t>
    </r>
    <r>
      <rPr>
        <b/>
        <i/>
        <sz val="10"/>
        <color indexed="8"/>
        <rFont val="Arial"/>
        <family val="2"/>
      </rPr>
      <t xml:space="preserve">Kitchen </t>
    </r>
    <r>
      <rPr>
        <sz val="10"/>
        <rFont val="Arial"/>
        <family val="2"/>
      </rPr>
      <t xml:space="preserve"> </t>
    </r>
  </si>
  <si>
    <r>
      <t xml:space="preserve"> </t>
    </r>
    <r>
      <rPr>
        <sz val="10"/>
        <color indexed="8"/>
        <rFont val="Arial"/>
        <family val="2"/>
      </rPr>
      <t xml:space="preserve">Microwave </t>
    </r>
    <r>
      <rPr>
        <sz val="10"/>
        <rFont val="Arial"/>
        <family val="2"/>
      </rPr>
      <t xml:space="preserve"> </t>
    </r>
  </si>
  <si>
    <r>
      <t xml:space="preserve"> </t>
    </r>
    <r>
      <rPr>
        <sz val="10"/>
        <color indexed="8"/>
        <rFont val="Arial"/>
        <family val="2"/>
      </rPr>
      <t xml:space="preserve">Freezer </t>
    </r>
    <r>
      <rPr>
        <sz val="10"/>
        <rFont val="Arial"/>
        <family val="2"/>
      </rPr>
      <t xml:space="preserve"> </t>
    </r>
  </si>
  <si>
    <r>
      <t xml:space="preserve"> </t>
    </r>
    <r>
      <rPr>
        <sz val="10"/>
        <color indexed="8"/>
        <rFont val="Arial"/>
        <family val="2"/>
      </rPr>
      <t xml:space="preserve">Extra Refrigerator </t>
    </r>
    <r>
      <rPr>
        <sz val="10"/>
        <rFont val="Arial"/>
        <family val="2"/>
      </rPr>
      <t xml:space="preserve"> </t>
    </r>
  </si>
  <si>
    <r>
      <t xml:space="preserve"> </t>
    </r>
    <r>
      <rPr>
        <sz val="10"/>
        <color indexed="8"/>
        <rFont val="Arial"/>
        <family val="2"/>
      </rPr>
      <t xml:space="preserve">Coffee Maker (Drip) </t>
    </r>
    <r>
      <rPr>
        <sz val="10"/>
        <rFont val="Arial"/>
        <family val="2"/>
      </rPr>
      <t xml:space="preserve"> </t>
    </r>
  </si>
  <si>
    <r>
      <t xml:space="preserve"> </t>
    </r>
    <r>
      <rPr>
        <sz val="10"/>
        <color indexed="8"/>
        <rFont val="Arial"/>
        <family val="2"/>
      </rPr>
      <t xml:space="preserve">Coffee Maker (Percolator) </t>
    </r>
    <r>
      <rPr>
        <sz val="10"/>
        <rFont val="Arial"/>
        <family val="2"/>
      </rPr>
      <t xml:space="preserve"> </t>
    </r>
  </si>
  <si>
    <r>
      <t xml:space="preserve"> </t>
    </r>
    <r>
      <rPr>
        <sz val="10"/>
        <color indexed="8"/>
        <rFont val="Arial"/>
        <family val="2"/>
      </rPr>
      <t xml:space="preserve">Toaster Oven </t>
    </r>
    <r>
      <rPr>
        <sz val="10"/>
        <rFont val="Arial"/>
        <family val="2"/>
      </rPr>
      <t xml:space="preserve"> </t>
    </r>
  </si>
  <si>
    <r>
      <t xml:space="preserve"> </t>
    </r>
    <r>
      <rPr>
        <sz val="10"/>
        <color indexed="8"/>
        <rFont val="Arial"/>
        <family val="2"/>
      </rPr>
      <t xml:space="preserve">Toaster </t>
    </r>
    <r>
      <rPr>
        <sz val="10"/>
        <rFont val="Arial"/>
        <family val="2"/>
      </rPr>
      <t xml:space="preserve"> </t>
    </r>
  </si>
  <si>
    <r>
      <t xml:space="preserve"> </t>
    </r>
    <r>
      <rPr>
        <sz val="10"/>
        <color indexed="8"/>
        <rFont val="Arial"/>
        <family val="2"/>
      </rPr>
      <t xml:space="preserve">Waffle Iron </t>
    </r>
    <r>
      <rPr>
        <sz val="10"/>
        <rFont val="Arial"/>
        <family val="2"/>
      </rPr>
      <t xml:space="preserve"> </t>
    </r>
  </si>
  <si>
    <r>
      <t xml:space="preserve"> </t>
    </r>
    <r>
      <rPr>
        <sz val="10"/>
        <color indexed="8"/>
        <rFont val="Arial"/>
        <family val="2"/>
      </rPr>
      <t xml:space="preserve">Blender </t>
    </r>
    <r>
      <rPr>
        <sz val="10"/>
        <rFont val="Arial"/>
        <family val="2"/>
      </rPr>
      <t xml:space="preserve"> </t>
    </r>
  </si>
  <si>
    <r>
      <t xml:space="preserve"> </t>
    </r>
    <r>
      <rPr>
        <sz val="10"/>
        <color indexed="8"/>
        <rFont val="Arial"/>
        <family val="2"/>
      </rPr>
      <t xml:space="preserve">Can Opener </t>
    </r>
    <r>
      <rPr>
        <sz val="10"/>
        <rFont val="Arial"/>
        <family val="2"/>
      </rPr>
      <t xml:space="preserve"> </t>
    </r>
  </si>
  <si>
    <r>
      <t xml:space="preserve"> </t>
    </r>
    <r>
      <rPr>
        <sz val="10"/>
        <color indexed="8"/>
        <rFont val="Arial"/>
        <family val="2"/>
      </rPr>
      <t xml:space="preserve">Electric Grill </t>
    </r>
    <r>
      <rPr>
        <sz val="10"/>
        <rFont val="Arial"/>
        <family val="2"/>
      </rPr>
      <t xml:space="preserve"> </t>
    </r>
  </si>
  <si>
    <r>
      <t xml:space="preserve"> </t>
    </r>
    <r>
      <rPr>
        <sz val="10"/>
        <color indexed="8"/>
        <rFont val="Arial"/>
        <family val="2"/>
      </rPr>
      <t xml:space="preserve">Hand Mixer </t>
    </r>
    <r>
      <rPr>
        <sz val="10"/>
        <rFont val="Arial"/>
        <family val="2"/>
      </rPr>
      <t xml:space="preserve"> </t>
    </r>
  </si>
  <si>
    <r>
      <t xml:space="preserve"> </t>
    </r>
    <r>
      <rPr>
        <sz val="10"/>
        <color indexed="8"/>
        <rFont val="Arial"/>
        <family val="2"/>
      </rPr>
      <t xml:space="preserve">Electric Griddle </t>
    </r>
    <r>
      <rPr>
        <sz val="10"/>
        <rFont val="Arial"/>
        <family val="2"/>
      </rPr>
      <t xml:space="preserve"> </t>
    </r>
  </si>
  <si>
    <r>
      <t xml:space="preserve"> </t>
    </r>
    <r>
      <rPr>
        <sz val="10"/>
        <color indexed="8"/>
        <rFont val="Arial"/>
        <family val="2"/>
      </rPr>
      <t xml:space="preserve">Popcorn Popper </t>
    </r>
    <r>
      <rPr>
        <sz val="10"/>
        <rFont val="Arial"/>
        <family val="2"/>
      </rPr>
      <t xml:space="preserve"> </t>
    </r>
  </si>
  <si>
    <r>
      <t xml:space="preserve"> </t>
    </r>
    <r>
      <rPr>
        <sz val="10"/>
        <color indexed="8"/>
        <rFont val="Arial"/>
        <family val="2"/>
      </rPr>
      <t xml:space="preserve">Espresso Machine </t>
    </r>
    <r>
      <rPr>
        <sz val="10"/>
        <rFont val="Arial"/>
        <family val="2"/>
      </rPr>
      <t xml:space="preserve"> </t>
    </r>
  </si>
  <si>
    <r>
      <t xml:space="preserve"> </t>
    </r>
    <r>
      <rPr>
        <sz val="10"/>
        <color indexed="8"/>
        <rFont val="Arial"/>
        <family val="2"/>
      </rPr>
      <t xml:space="preserve">Instant Hot-water Dispenser </t>
    </r>
    <r>
      <rPr>
        <sz val="10"/>
        <rFont val="Arial"/>
        <family val="2"/>
      </rPr>
      <t xml:space="preserve"> </t>
    </r>
  </si>
  <si>
    <r>
      <t xml:space="preserve"> </t>
    </r>
    <r>
      <rPr>
        <sz val="10"/>
        <color indexed="8"/>
        <rFont val="Arial"/>
        <family val="2"/>
      </rPr>
      <t xml:space="preserve">Hot Plate </t>
    </r>
    <r>
      <rPr>
        <sz val="10"/>
        <rFont val="Arial"/>
        <family val="2"/>
      </rPr>
      <t xml:space="preserve"> </t>
    </r>
  </si>
  <si>
    <r>
      <t xml:space="preserve"> </t>
    </r>
    <r>
      <rPr>
        <sz val="10"/>
        <color indexed="8"/>
        <rFont val="Arial"/>
        <family val="2"/>
      </rPr>
      <t xml:space="preserve">Food Slicer </t>
    </r>
    <r>
      <rPr>
        <sz val="10"/>
        <rFont val="Arial"/>
        <family val="2"/>
      </rPr>
      <t xml:space="preserve"> </t>
    </r>
  </si>
  <si>
    <r>
      <t xml:space="preserve"> </t>
    </r>
    <r>
      <rPr>
        <sz val="10"/>
        <color indexed="8"/>
        <rFont val="Arial"/>
        <family val="2"/>
      </rPr>
      <t xml:space="preserve">Electric Knife </t>
    </r>
    <r>
      <rPr>
        <sz val="10"/>
        <rFont val="Arial"/>
        <family val="2"/>
      </rPr>
      <t xml:space="preserve"> </t>
    </r>
  </si>
  <si>
    <r>
      <t xml:space="preserve"> </t>
    </r>
    <r>
      <rPr>
        <sz val="10"/>
        <color indexed="8"/>
        <rFont val="Arial"/>
        <family val="2"/>
      </rPr>
      <t xml:space="preserve">Broiler </t>
    </r>
    <r>
      <rPr>
        <sz val="10"/>
        <rFont val="Arial"/>
        <family val="2"/>
      </rPr>
      <t xml:space="preserve"> </t>
    </r>
  </si>
  <si>
    <r>
      <t xml:space="preserve"> </t>
    </r>
    <r>
      <rPr>
        <sz val="10"/>
        <color indexed="8"/>
        <rFont val="Arial"/>
        <family val="2"/>
      </rPr>
      <t xml:space="preserve">Deep Fryer </t>
    </r>
    <r>
      <rPr>
        <sz val="10"/>
        <rFont val="Arial"/>
        <family val="2"/>
      </rPr>
      <t xml:space="preserve"> </t>
    </r>
  </si>
  <si>
    <r>
      <t xml:space="preserve"> </t>
    </r>
    <r>
      <rPr>
        <sz val="10"/>
        <color indexed="8"/>
        <rFont val="Arial"/>
        <family val="2"/>
      </rPr>
      <t xml:space="preserve">Bottled Water </t>
    </r>
    <r>
      <rPr>
        <sz val="10"/>
        <rFont val="Arial"/>
        <family val="2"/>
      </rPr>
      <t xml:space="preserve"> </t>
    </r>
  </si>
  <si>
    <r>
      <t xml:space="preserve"> </t>
    </r>
    <r>
      <rPr>
        <sz val="10"/>
        <color indexed="8"/>
        <rFont val="Arial"/>
        <family val="2"/>
      </rPr>
      <t xml:space="preserve">Trash Compactor </t>
    </r>
    <r>
      <rPr>
        <sz val="10"/>
        <rFont val="Arial"/>
        <family val="2"/>
      </rPr>
      <t xml:space="preserve"> </t>
    </r>
  </si>
  <si>
    <r>
      <t xml:space="preserve"> </t>
    </r>
    <r>
      <rPr>
        <sz val="10"/>
        <color indexed="8"/>
        <rFont val="Arial"/>
        <family val="2"/>
      </rPr>
      <t xml:space="preserve">Slow Cooker / Crock Pot </t>
    </r>
    <r>
      <rPr>
        <sz val="10"/>
        <rFont val="Arial"/>
        <family val="2"/>
      </rPr>
      <t xml:space="preserve"> </t>
    </r>
  </si>
  <si>
    <r>
      <t xml:space="preserve"> </t>
    </r>
    <r>
      <rPr>
        <b/>
        <i/>
        <sz val="10"/>
        <color indexed="8"/>
        <rFont val="Arial"/>
        <family val="2"/>
      </rPr>
      <t xml:space="preserve">Home Office </t>
    </r>
    <r>
      <rPr>
        <sz val="10"/>
        <rFont val="Arial"/>
        <family val="2"/>
      </rPr>
      <t xml:space="preserve"> </t>
    </r>
  </si>
  <si>
    <r>
      <t xml:space="preserve"> </t>
    </r>
    <r>
      <rPr>
        <sz val="10"/>
        <color indexed="8"/>
        <rFont val="Arial"/>
        <family val="2"/>
      </rPr>
      <t xml:space="preserve">Laptop PC (Plugged In) </t>
    </r>
    <r>
      <rPr>
        <sz val="10"/>
        <rFont val="Arial"/>
        <family val="2"/>
      </rPr>
      <t xml:space="preserve"> </t>
    </r>
  </si>
  <si>
    <r>
      <t xml:space="preserve"> </t>
    </r>
    <r>
      <rPr>
        <sz val="10"/>
        <color indexed="8"/>
        <rFont val="Arial"/>
        <family val="2"/>
      </rPr>
      <t xml:space="preserve">Desktop PC w/ Speakers </t>
    </r>
    <r>
      <rPr>
        <sz val="10"/>
        <rFont val="Arial"/>
        <family val="2"/>
      </rPr>
      <t xml:space="preserve"> </t>
    </r>
  </si>
  <si>
    <r>
      <t xml:space="preserve"> </t>
    </r>
    <r>
      <rPr>
        <sz val="10"/>
        <color indexed="8"/>
        <rFont val="Arial"/>
        <family val="2"/>
      </rPr>
      <t xml:space="preserve">PC Monitor </t>
    </r>
    <r>
      <rPr>
        <sz val="10"/>
        <rFont val="Arial"/>
        <family val="2"/>
      </rPr>
      <t xml:space="preserve"> </t>
    </r>
  </si>
  <si>
    <r>
      <t xml:space="preserve"> </t>
    </r>
    <r>
      <rPr>
        <sz val="10"/>
        <color indexed="8"/>
        <rFont val="Arial"/>
        <family val="2"/>
      </rPr>
      <t xml:space="preserve">Printer (Laser) </t>
    </r>
    <r>
      <rPr>
        <sz val="10"/>
        <rFont val="Arial"/>
        <family val="2"/>
      </rPr>
      <t xml:space="preserve"> </t>
    </r>
  </si>
  <si>
    <r>
      <t xml:space="preserve"> </t>
    </r>
    <r>
      <rPr>
        <sz val="10"/>
        <color indexed="8"/>
        <rFont val="Arial"/>
        <family val="2"/>
      </rPr>
      <t xml:space="preserve">Printer (Inkjet) </t>
    </r>
    <r>
      <rPr>
        <sz val="10"/>
        <rFont val="Arial"/>
        <family val="2"/>
      </rPr>
      <t xml:space="preserve"> </t>
    </r>
  </si>
  <si>
    <r>
      <t xml:space="preserve"> </t>
    </r>
    <r>
      <rPr>
        <sz val="10"/>
        <color indexed="8"/>
        <rFont val="Arial"/>
        <family val="2"/>
      </rPr>
      <t xml:space="preserve">Dot Matrix Printer </t>
    </r>
    <r>
      <rPr>
        <sz val="10"/>
        <rFont val="Arial"/>
        <family val="2"/>
      </rPr>
      <t xml:space="preserve"> </t>
    </r>
  </si>
  <si>
    <r>
      <t xml:space="preserve"> </t>
    </r>
    <r>
      <rPr>
        <sz val="10"/>
        <color indexed="8"/>
        <rFont val="Arial"/>
        <family val="2"/>
      </rPr>
      <t xml:space="preserve">DSL/Cable Modem </t>
    </r>
    <r>
      <rPr>
        <sz val="10"/>
        <rFont val="Arial"/>
        <family val="2"/>
      </rPr>
      <t xml:space="preserve"> </t>
    </r>
  </si>
  <si>
    <r>
      <t xml:space="preserve"> </t>
    </r>
    <r>
      <rPr>
        <sz val="10"/>
        <color indexed="8"/>
        <rFont val="Arial"/>
        <family val="2"/>
      </rPr>
      <t xml:space="preserve">Scanner </t>
    </r>
    <r>
      <rPr>
        <sz val="10"/>
        <rFont val="Arial"/>
        <family val="2"/>
      </rPr>
      <t xml:space="preserve"> </t>
    </r>
  </si>
  <si>
    <r>
      <t xml:space="preserve"> </t>
    </r>
    <r>
      <rPr>
        <sz val="10"/>
        <color indexed="8"/>
        <rFont val="Arial"/>
        <family val="2"/>
      </rPr>
      <t xml:space="preserve">Copy Machine </t>
    </r>
    <r>
      <rPr>
        <sz val="10"/>
        <rFont val="Arial"/>
        <family val="2"/>
      </rPr>
      <t xml:space="preserve"> </t>
    </r>
  </si>
  <si>
    <r>
      <t xml:space="preserve"> </t>
    </r>
    <r>
      <rPr>
        <sz val="10"/>
        <color indexed="8"/>
        <rFont val="Arial"/>
        <family val="2"/>
      </rPr>
      <t xml:space="preserve">Fax Machine </t>
    </r>
    <r>
      <rPr>
        <sz val="10"/>
        <rFont val="Arial"/>
        <family val="2"/>
      </rPr>
      <t xml:space="preserve"> </t>
    </r>
  </si>
  <si>
    <r>
      <t xml:space="preserve"> </t>
    </r>
    <r>
      <rPr>
        <b/>
        <i/>
        <sz val="10"/>
        <color indexed="8"/>
        <rFont val="Arial"/>
        <family val="2"/>
      </rPr>
      <t xml:space="preserve">Bathroom </t>
    </r>
    <r>
      <rPr>
        <sz val="10"/>
        <rFont val="Arial"/>
        <family val="2"/>
      </rPr>
      <t xml:space="preserve"> </t>
    </r>
  </si>
  <si>
    <r>
      <t xml:space="preserve"> </t>
    </r>
    <r>
      <rPr>
        <sz val="10"/>
        <color indexed="8"/>
        <rFont val="Arial"/>
        <family val="2"/>
      </rPr>
      <t xml:space="preserve">Hair Dryer </t>
    </r>
    <r>
      <rPr>
        <sz val="10"/>
        <rFont val="Arial"/>
        <family val="2"/>
      </rPr>
      <t xml:space="preserve"> </t>
    </r>
  </si>
  <si>
    <r>
      <t xml:space="preserve"> </t>
    </r>
    <r>
      <rPr>
        <sz val="10"/>
        <color indexed="8"/>
        <rFont val="Arial"/>
        <family val="2"/>
      </rPr>
      <t xml:space="preserve">Curling Iron </t>
    </r>
    <r>
      <rPr>
        <sz val="10"/>
        <rFont val="Arial"/>
        <family val="2"/>
      </rPr>
      <t xml:space="preserve"> </t>
    </r>
  </si>
  <si>
    <r>
      <t xml:space="preserve"> </t>
    </r>
    <r>
      <rPr>
        <sz val="10"/>
        <color indexed="8"/>
        <rFont val="Arial"/>
        <family val="2"/>
      </rPr>
      <t xml:space="preserve">Electric Shaver </t>
    </r>
    <r>
      <rPr>
        <sz val="10"/>
        <rFont val="Arial"/>
        <family val="2"/>
      </rPr>
      <t xml:space="preserve"> </t>
    </r>
  </si>
  <si>
    <r>
      <t xml:space="preserve"> </t>
    </r>
    <r>
      <rPr>
        <sz val="10"/>
        <color indexed="8"/>
        <rFont val="Arial"/>
        <family val="2"/>
      </rPr>
      <t xml:space="preserve">Electric Toothbrush Charger </t>
    </r>
    <r>
      <rPr>
        <sz val="10"/>
        <rFont val="Arial"/>
        <family val="2"/>
      </rPr>
      <t xml:space="preserve"> </t>
    </r>
  </si>
  <si>
    <r>
      <t xml:space="preserve"> </t>
    </r>
    <r>
      <rPr>
        <b/>
        <i/>
        <sz val="10"/>
        <color indexed="8"/>
        <rFont val="Arial"/>
        <family val="2"/>
      </rPr>
      <t xml:space="preserve">Garage &amp; Workshop </t>
    </r>
    <r>
      <rPr>
        <sz val="10"/>
        <rFont val="Arial"/>
        <family val="2"/>
      </rPr>
      <t xml:space="preserve"> </t>
    </r>
  </si>
  <si>
    <r>
      <t xml:space="preserve"> </t>
    </r>
    <r>
      <rPr>
        <sz val="10"/>
        <color indexed="8"/>
        <rFont val="Arial"/>
        <family val="2"/>
      </rPr>
      <t xml:space="preserve">Auto Block Heater </t>
    </r>
    <r>
      <rPr>
        <sz val="10"/>
        <rFont val="Arial"/>
        <family val="2"/>
      </rPr>
      <t xml:space="preserve"> </t>
    </r>
  </si>
  <si>
    <r>
      <t xml:space="preserve"> </t>
    </r>
    <r>
      <rPr>
        <sz val="10"/>
        <color indexed="8"/>
        <rFont val="Arial"/>
        <family val="2"/>
      </rPr>
      <t xml:space="preserve">Lawn Mower (Electric) </t>
    </r>
    <r>
      <rPr>
        <sz val="10"/>
        <rFont val="Arial"/>
        <family val="2"/>
      </rPr>
      <t xml:space="preserve"> </t>
    </r>
  </si>
  <si>
    <r>
      <t xml:space="preserve"> </t>
    </r>
    <r>
      <rPr>
        <sz val="10"/>
        <color indexed="8"/>
        <rFont val="Arial"/>
        <family val="2"/>
      </rPr>
      <t xml:space="preserve">Heat Tape </t>
    </r>
    <r>
      <rPr>
        <sz val="10"/>
        <rFont val="Arial"/>
        <family val="2"/>
      </rPr>
      <t xml:space="preserve"> </t>
    </r>
  </si>
  <si>
    <r>
      <t xml:space="preserve"> </t>
    </r>
    <r>
      <rPr>
        <sz val="10"/>
        <color indexed="8"/>
        <rFont val="Arial"/>
        <family val="2"/>
      </rPr>
      <t xml:space="preserve">Kiln </t>
    </r>
    <r>
      <rPr>
        <sz val="10"/>
        <rFont val="Arial"/>
        <family val="2"/>
      </rPr>
      <t xml:space="preserve"> </t>
    </r>
  </si>
  <si>
    <r>
      <t xml:space="preserve"> </t>
    </r>
    <r>
      <rPr>
        <sz val="10"/>
        <color indexed="8"/>
        <rFont val="Arial"/>
        <family val="2"/>
      </rPr>
      <t xml:space="preserve">Pipe and Gutter Heaters </t>
    </r>
    <r>
      <rPr>
        <sz val="10"/>
        <rFont val="Arial"/>
        <family val="2"/>
      </rPr>
      <t xml:space="preserve"> </t>
    </r>
  </si>
  <si>
    <r>
      <t xml:space="preserve"> </t>
    </r>
    <r>
      <rPr>
        <sz val="10"/>
        <color indexed="8"/>
        <rFont val="Arial"/>
        <family val="2"/>
      </rPr>
      <t xml:space="preserve">Shop Tools </t>
    </r>
    <r>
      <rPr>
        <sz val="10"/>
        <rFont val="Arial"/>
        <family val="2"/>
      </rPr>
      <t xml:space="preserve"> </t>
    </r>
  </si>
  <si>
    <r>
      <t xml:space="preserve"> </t>
    </r>
    <r>
      <rPr>
        <b/>
        <i/>
        <sz val="10"/>
        <color indexed="8"/>
        <rFont val="Arial"/>
        <family val="2"/>
      </rPr>
      <t xml:space="preserve">Other </t>
    </r>
    <r>
      <rPr>
        <sz val="10"/>
        <rFont val="Arial"/>
        <family val="2"/>
      </rPr>
      <t xml:space="preserve"> </t>
    </r>
  </si>
  <si>
    <r>
      <t xml:space="preserve"> </t>
    </r>
    <r>
      <rPr>
        <sz val="10"/>
        <color indexed="8"/>
        <rFont val="Arial"/>
        <family val="2"/>
      </rPr>
      <t xml:space="preserve">Humidifier </t>
    </r>
    <r>
      <rPr>
        <sz val="10"/>
        <rFont val="Arial"/>
        <family val="2"/>
      </rPr>
      <t xml:space="preserve"> </t>
    </r>
  </si>
  <si>
    <r>
      <t xml:space="preserve"> </t>
    </r>
    <r>
      <rPr>
        <sz val="10"/>
        <color indexed="8"/>
        <rFont val="Arial"/>
        <family val="2"/>
      </rPr>
      <t xml:space="preserve">Water Bed </t>
    </r>
    <r>
      <rPr>
        <sz val="10"/>
        <rFont val="Arial"/>
        <family val="2"/>
      </rPr>
      <t xml:space="preserve"> </t>
    </r>
  </si>
  <si>
    <r>
      <t xml:space="preserve"> </t>
    </r>
    <r>
      <rPr>
        <sz val="10"/>
        <color indexed="8"/>
        <rFont val="Arial"/>
        <family val="2"/>
      </rPr>
      <t xml:space="preserve">Sm. Freshwater Aquarium (5-20 gal) </t>
    </r>
    <r>
      <rPr>
        <sz val="10"/>
        <rFont val="Arial"/>
        <family val="2"/>
      </rPr>
      <t xml:space="preserve"> </t>
    </r>
  </si>
  <si>
    <r>
      <t xml:space="preserve"> </t>
    </r>
    <r>
      <rPr>
        <sz val="10"/>
        <color indexed="8"/>
        <rFont val="Arial"/>
        <family val="2"/>
      </rPr>
      <t xml:space="preserve">Md. Freshwater Aquarium (20-40 gal) </t>
    </r>
    <r>
      <rPr>
        <sz val="10"/>
        <rFont val="Arial"/>
        <family val="2"/>
      </rPr>
      <t xml:space="preserve"> </t>
    </r>
  </si>
  <si>
    <r>
      <t xml:space="preserve"> </t>
    </r>
    <r>
      <rPr>
        <sz val="10"/>
        <color indexed="8"/>
        <rFont val="Arial"/>
        <family val="2"/>
      </rPr>
      <t xml:space="preserve">Lg. Freshwater Aquarium (40-60 gal) </t>
    </r>
    <r>
      <rPr>
        <sz val="10"/>
        <rFont val="Arial"/>
        <family val="2"/>
      </rPr>
      <t xml:space="preserve"> </t>
    </r>
  </si>
  <si>
    <r>
      <t xml:space="preserve"> </t>
    </r>
    <r>
      <rPr>
        <sz val="10"/>
        <color indexed="8"/>
        <rFont val="Arial"/>
        <family val="2"/>
      </rPr>
      <t xml:space="preserve">Small Marine Aquarium (5-20 gal) </t>
    </r>
    <r>
      <rPr>
        <sz val="10"/>
        <rFont val="Arial"/>
        <family val="2"/>
      </rPr>
      <t xml:space="preserve"> </t>
    </r>
  </si>
  <si>
    <r>
      <t xml:space="preserve"> </t>
    </r>
    <r>
      <rPr>
        <sz val="10"/>
        <color indexed="8"/>
        <rFont val="Arial"/>
        <family val="2"/>
      </rPr>
      <t xml:space="preserve">Medium Marine Aquarium (20-40 gal) </t>
    </r>
    <r>
      <rPr>
        <sz val="10"/>
        <rFont val="Arial"/>
        <family val="2"/>
      </rPr>
      <t xml:space="preserve"> </t>
    </r>
  </si>
  <si>
    <r>
      <t xml:space="preserve"> </t>
    </r>
    <r>
      <rPr>
        <sz val="10"/>
        <color indexed="8"/>
        <rFont val="Arial"/>
        <family val="2"/>
      </rPr>
      <t xml:space="preserve">Large Marine Aquarium (40-60 gal) </t>
    </r>
    <r>
      <rPr>
        <sz val="10"/>
        <rFont val="Arial"/>
        <family val="2"/>
      </rPr>
      <t xml:space="preserve"> </t>
    </r>
  </si>
  <si>
    <r>
      <t xml:space="preserve"> </t>
    </r>
    <r>
      <rPr>
        <sz val="10"/>
        <color indexed="8"/>
        <rFont val="Arial"/>
        <family val="2"/>
      </rPr>
      <t xml:space="preserve">Vacuum Cleaner (Upright) </t>
    </r>
    <r>
      <rPr>
        <sz val="10"/>
        <rFont val="Arial"/>
        <family val="2"/>
      </rPr>
      <t xml:space="preserve"> </t>
    </r>
  </si>
  <si>
    <r>
      <t xml:space="preserve"> </t>
    </r>
    <r>
      <rPr>
        <sz val="10"/>
        <color indexed="8"/>
        <rFont val="Arial"/>
        <family val="2"/>
      </rPr>
      <t xml:space="preserve">Clock </t>
    </r>
    <r>
      <rPr>
        <sz val="10"/>
        <rFont val="Arial"/>
        <family val="2"/>
      </rPr>
      <t xml:space="preserve"> </t>
    </r>
  </si>
  <si>
    <r>
      <t xml:space="preserve"> </t>
    </r>
    <r>
      <rPr>
        <sz val="10"/>
        <color indexed="8"/>
        <rFont val="Arial"/>
        <family val="2"/>
      </rPr>
      <t xml:space="preserve">Cordless Phone </t>
    </r>
    <r>
      <rPr>
        <sz val="10"/>
        <rFont val="Arial"/>
        <family val="2"/>
      </rPr>
      <t xml:space="preserve"> </t>
    </r>
  </si>
  <si>
    <r>
      <t xml:space="preserve"> </t>
    </r>
    <r>
      <rPr>
        <sz val="10"/>
        <color indexed="8"/>
        <rFont val="Arial"/>
        <family val="2"/>
      </rPr>
      <t xml:space="preserve">Cell Phone Charger </t>
    </r>
    <r>
      <rPr>
        <sz val="10"/>
        <rFont val="Arial"/>
        <family val="2"/>
      </rPr>
      <t xml:space="preserve"> </t>
    </r>
  </si>
  <si>
    <r>
      <t xml:space="preserve"> </t>
    </r>
    <r>
      <rPr>
        <sz val="10"/>
        <color indexed="8"/>
        <rFont val="Arial"/>
        <family val="2"/>
      </rPr>
      <t xml:space="preserve">Electric Blanket </t>
    </r>
    <r>
      <rPr>
        <sz val="10"/>
        <rFont val="Arial"/>
        <family val="2"/>
      </rPr>
      <t xml:space="preserve"> </t>
    </r>
  </si>
  <si>
    <r>
      <t xml:space="preserve"> </t>
    </r>
    <r>
      <rPr>
        <sz val="10"/>
        <color indexed="8"/>
        <rFont val="Arial"/>
        <family val="2"/>
      </rPr>
      <t xml:space="preserve">Answering Machine </t>
    </r>
    <r>
      <rPr>
        <sz val="10"/>
        <rFont val="Arial"/>
        <family val="2"/>
      </rPr>
      <t xml:space="preserve"> </t>
    </r>
  </si>
  <si>
    <r>
      <t xml:space="preserve"> </t>
    </r>
    <r>
      <rPr>
        <sz val="10"/>
        <color indexed="8"/>
        <rFont val="Arial"/>
        <family val="2"/>
      </rPr>
      <t xml:space="preserve">Battery Charger </t>
    </r>
    <r>
      <rPr>
        <sz val="10"/>
        <rFont val="Arial"/>
        <family val="2"/>
      </rPr>
      <t xml:space="preserve"> </t>
    </r>
  </si>
  <si>
    <r>
      <t xml:space="preserve"> </t>
    </r>
    <r>
      <rPr>
        <sz val="10"/>
        <color indexed="8"/>
        <rFont val="Arial"/>
        <family val="2"/>
      </rPr>
      <t xml:space="preserve">Fan (Portable) </t>
    </r>
    <r>
      <rPr>
        <sz val="10"/>
        <rFont val="Arial"/>
        <family val="2"/>
      </rPr>
      <t xml:space="preserve"> </t>
    </r>
  </si>
  <si>
    <r>
      <t xml:space="preserve"> </t>
    </r>
    <r>
      <rPr>
        <sz val="10"/>
        <color indexed="8"/>
        <rFont val="Arial"/>
        <family val="2"/>
      </rPr>
      <t xml:space="preserve">Air Cleaner </t>
    </r>
    <r>
      <rPr>
        <sz val="10"/>
        <rFont val="Arial"/>
        <family val="2"/>
      </rPr>
      <t xml:space="preserve"> </t>
    </r>
  </si>
  <si>
    <r>
      <t xml:space="preserve"> </t>
    </r>
    <r>
      <rPr>
        <sz val="10"/>
        <color indexed="8"/>
        <rFont val="Arial"/>
        <family val="2"/>
      </rPr>
      <t xml:space="preserve">Vacuum Cleaner (Cordless) </t>
    </r>
    <r>
      <rPr>
        <sz val="10"/>
        <rFont val="Arial"/>
        <family val="2"/>
      </rPr>
      <t xml:space="preserve"> </t>
    </r>
  </si>
  <si>
    <r>
      <t xml:space="preserve"> </t>
    </r>
    <r>
      <rPr>
        <sz val="10"/>
        <color indexed="8"/>
        <rFont val="Arial"/>
        <family val="2"/>
      </rPr>
      <t xml:space="preserve">Heating Pads </t>
    </r>
    <r>
      <rPr>
        <sz val="10"/>
        <rFont val="Arial"/>
        <family val="2"/>
      </rPr>
      <t xml:space="preserve"> </t>
    </r>
  </si>
  <si>
    <r>
      <t xml:space="preserve"> </t>
    </r>
    <r>
      <rPr>
        <sz val="10"/>
        <color indexed="8"/>
        <rFont val="Arial"/>
        <family val="2"/>
      </rPr>
      <t xml:space="preserve">Surge Protector / Power Strip </t>
    </r>
    <r>
      <rPr>
        <sz val="10"/>
        <rFont val="Arial"/>
        <family val="2"/>
      </rPr>
      <t xml:space="preserve"> </t>
    </r>
  </si>
  <si>
    <r>
      <t xml:space="preserve"> </t>
    </r>
    <r>
      <rPr>
        <sz val="10"/>
        <color indexed="8"/>
        <rFont val="Arial"/>
        <family val="2"/>
      </rPr>
      <t xml:space="preserve">Timer (Lighting) </t>
    </r>
    <r>
      <rPr>
        <sz val="10"/>
        <rFont val="Arial"/>
        <family val="2"/>
      </rPr>
      <t xml:space="preserve"> </t>
    </r>
  </si>
  <si>
    <r>
      <t xml:space="preserve"> </t>
    </r>
    <r>
      <rPr>
        <sz val="10"/>
        <color indexed="8"/>
        <rFont val="Arial"/>
        <family val="2"/>
      </rPr>
      <t xml:space="preserve">Timer (Irrigation) </t>
    </r>
    <r>
      <rPr>
        <sz val="10"/>
        <rFont val="Arial"/>
        <family val="2"/>
      </rPr>
      <t xml:space="preserve"> </t>
    </r>
  </si>
  <si>
    <r>
      <t xml:space="preserve"> </t>
    </r>
    <r>
      <rPr>
        <sz val="10"/>
        <color indexed="8"/>
        <rFont val="Arial"/>
        <family val="2"/>
      </rPr>
      <t xml:space="preserve">Iron </t>
    </r>
    <r>
      <rPr>
        <sz val="10"/>
        <rFont val="Arial"/>
        <family val="2"/>
      </rPr>
      <t xml:space="preserve"> </t>
    </r>
  </si>
  <si>
    <r>
      <t xml:space="preserve"> </t>
    </r>
    <r>
      <rPr>
        <sz val="10"/>
        <color indexed="8"/>
        <rFont val="Arial"/>
        <family val="2"/>
      </rPr>
      <t xml:space="preserve">Baby Monitor </t>
    </r>
    <r>
      <rPr>
        <sz val="10"/>
        <rFont val="Arial"/>
        <family val="2"/>
      </rPr>
      <t xml:space="preserve"> </t>
    </r>
  </si>
  <si>
    <r>
      <t xml:space="preserve"> </t>
    </r>
    <r>
      <rPr>
        <b/>
        <i/>
        <sz val="10"/>
        <color indexed="8"/>
        <rFont val="Arial"/>
        <family val="2"/>
      </rPr>
      <t>Fixed MELs</t>
    </r>
    <r>
      <rPr>
        <sz val="10"/>
        <color indexed="8"/>
        <rFont val="Arial"/>
        <family val="2"/>
      </rPr>
      <t xml:space="preserve"> </t>
    </r>
    <r>
      <rPr>
        <sz val="10"/>
        <rFont val="Arial"/>
        <family val="2"/>
      </rPr>
      <t xml:space="preserve"> </t>
    </r>
  </si>
  <si>
    <r>
      <t xml:space="preserve"> </t>
    </r>
    <r>
      <rPr>
        <sz val="10"/>
        <color indexed="8"/>
        <rFont val="Arial"/>
        <family val="2"/>
      </rPr>
      <t xml:space="preserve">Pool Heater (Electric) </t>
    </r>
    <r>
      <rPr>
        <sz val="10"/>
        <rFont val="Arial"/>
        <family val="2"/>
      </rPr>
      <t xml:space="preserve"> </t>
    </r>
  </si>
  <si>
    <r>
      <t xml:space="preserve"> </t>
    </r>
    <r>
      <rPr>
        <sz val="10"/>
        <color indexed="8"/>
        <rFont val="Arial"/>
        <family val="2"/>
      </rPr>
      <t xml:space="preserve">Pool Pump (Electric) </t>
    </r>
    <r>
      <rPr>
        <sz val="10"/>
        <rFont val="Arial"/>
        <family val="2"/>
      </rPr>
      <t xml:space="preserve"> </t>
    </r>
  </si>
  <si>
    <r>
      <t xml:space="preserve"> </t>
    </r>
    <r>
      <rPr>
        <sz val="10"/>
        <color indexed="8"/>
        <rFont val="Arial"/>
        <family val="2"/>
      </rPr>
      <t xml:space="preserve">Hot Tub / Spa Heater (Electric) </t>
    </r>
    <r>
      <rPr>
        <sz val="10"/>
        <rFont val="Arial"/>
        <family val="2"/>
      </rPr>
      <t xml:space="preserve"> </t>
    </r>
  </si>
  <si>
    <r>
      <t xml:space="preserve"> </t>
    </r>
    <r>
      <rPr>
        <sz val="10"/>
        <color indexed="8"/>
        <rFont val="Arial"/>
        <family val="2"/>
      </rPr>
      <t xml:space="preserve">Hot Tub / Spa Pump (Electric) </t>
    </r>
    <r>
      <rPr>
        <sz val="10"/>
        <rFont val="Arial"/>
        <family val="2"/>
      </rPr>
      <t xml:space="preserve"> </t>
    </r>
  </si>
  <si>
    <r>
      <t xml:space="preserve"> </t>
    </r>
    <r>
      <rPr>
        <sz val="10"/>
        <color indexed="8"/>
        <rFont val="Arial"/>
        <family val="2"/>
      </rPr>
      <t xml:space="preserve">Well Pump (Electric) </t>
    </r>
    <r>
      <rPr>
        <sz val="10"/>
        <rFont val="Arial"/>
        <family val="2"/>
      </rPr>
      <t xml:space="preserve"> </t>
    </r>
  </si>
  <si>
    <r>
      <t xml:space="preserve"> </t>
    </r>
    <r>
      <rPr>
        <sz val="10"/>
        <color indexed="8"/>
        <rFont val="Arial"/>
        <family val="2"/>
      </rPr>
      <t xml:space="preserve">Coral Reef Aquarium (Electric) </t>
    </r>
    <r>
      <rPr>
        <sz val="10"/>
        <rFont val="Arial"/>
        <family val="2"/>
      </rPr>
      <t xml:space="preserve"> </t>
    </r>
  </si>
  <si>
    <r>
      <t xml:space="preserve"> </t>
    </r>
    <r>
      <rPr>
        <sz val="10"/>
        <color indexed="8"/>
        <rFont val="Arial"/>
        <family val="2"/>
      </rPr>
      <t xml:space="preserve">Gas Fireplace </t>
    </r>
    <r>
      <rPr>
        <sz val="10"/>
        <rFont val="Arial"/>
        <family val="2"/>
      </rPr>
      <t xml:space="preserve"> </t>
    </r>
  </si>
  <si>
    <r>
      <t xml:space="preserve"> </t>
    </r>
    <r>
      <rPr>
        <sz val="10"/>
        <color indexed="8"/>
        <rFont val="Arial"/>
        <family val="2"/>
      </rPr>
      <t xml:space="preserve">Gas Grill </t>
    </r>
    <r>
      <rPr>
        <sz val="10"/>
        <rFont val="Arial"/>
        <family val="2"/>
      </rPr>
      <t xml:space="preserve"> </t>
    </r>
  </si>
  <si>
    <r>
      <t xml:space="preserve"> </t>
    </r>
    <r>
      <rPr>
        <sz val="10"/>
        <color indexed="8"/>
        <rFont val="Arial"/>
        <family val="2"/>
      </rPr>
      <t xml:space="preserve">Gas Lighting </t>
    </r>
    <r>
      <rPr>
        <sz val="10"/>
        <rFont val="Arial"/>
        <family val="2"/>
      </rPr>
      <t xml:space="preserve"> </t>
    </r>
  </si>
  <si>
    <r>
      <t xml:space="preserve"> </t>
    </r>
    <r>
      <rPr>
        <sz val="10"/>
        <color indexed="8"/>
        <rFont val="Arial"/>
        <family val="2"/>
      </rPr>
      <t xml:space="preserve">Pool Heater (Gas) </t>
    </r>
    <r>
      <rPr>
        <sz val="10"/>
        <rFont val="Arial"/>
        <family val="2"/>
      </rPr>
      <t xml:space="preserve"> </t>
    </r>
  </si>
  <si>
    <r>
      <t xml:space="preserve"> </t>
    </r>
    <r>
      <rPr>
        <sz val="10"/>
        <color indexed="8"/>
        <rFont val="Arial"/>
        <family val="2"/>
      </rPr>
      <t xml:space="preserve">Hot Tub / Spa Heater (Gas) </t>
    </r>
    <r>
      <rPr>
        <sz val="10"/>
        <rFont val="Arial"/>
        <family val="2"/>
      </rPr>
      <t xml:space="preserve"> </t>
    </r>
  </si>
  <si>
    <r>
      <t xml:space="preserve"> </t>
    </r>
    <r>
      <rPr>
        <sz val="10"/>
        <color indexed="8"/>
        <rFont val="Arial"/>
        <family val="2"/>
      </rPr>
      <t xml:space="preserve">Other </t>
    </r>
    <r>
      <rPr>
        <sz val="10"/>
        <rFont val="Arial"/>
        <family val="2"/>
      </rPr>
      <t xml:space="preserve"> </t>
    </r>
  </si>
  <si>
    <t>Minimum Outdoor Ventilation Air Requirements</t>
  </si>
  <si>
    <t>Total Occupants</t>
  </si>
  <si>
    <t>Total OSA Ventilation (cfm/zone)</t>
  </si>
  <si>
    <r>
      <t>Total OSA Ventilation 
(cfm/ft</t>
    </r>
    <r>
      <rPr>
        <b/>
        <vertAlign val="superscript"/>
        <sz val="10"/>
        <rFont val="Arial"/>
        <family val="2"/>
      </rPr>
      <t>2</t>
    </r>
    <r>
      <rPr>
        <b/>
        <sz val="10"/>
        <rFont val="Arial"/>
        <family val="2"/>
      </rPr>
      <t>)</t>
    </r>
  </si>
  <si>
    <t>Zone</t>
  </si>
  <si>
    <r>
      <t>Area (ft</t>
    </r>
    <r>
      <rPr>
        <b/>
        <vertAlign val="superscript"/>
        <sz val="10"/>
        <rFont val="Arial"/>
        <family val="2"/>
      </rPr>
      <t>2</t>
    </r>
    <r>
      <rPr>
        <b/>
        <sz val="10"/>
        <rFont val="Arial"/>
        <family val="2"/>
      </rPr>
      <t>)</t>
    </r>
  </si>
  <si>
    <t>Multipliers</t>
  </si>
  <si>
    <t>Assumed Space Type</t>
  </si>
  <si>
    <t>62.1-2004</t>
  </si>
  <si>
    <t>90.1-2004
(62-1999)</t>
  </si>
  <si>
    <t>90.1-2007
(62.1-2004)</t>
  </si>
  <si>
    <t>90.1-2010
(62.1-2007)</t>
  </si>
  <si>
    <t>G SW APARTMENT</t>
  </si>
  <si>
    <t>Residential single bedroom apartment</t>
  </si>
  <si>
    <t>G NW APARTMENT</t>
  </si>
  <si>
    <t>OFFICE</t>
  </si>
  <si>
    <t>Office space</t>
  </si>
  <si>
    <t>G NE APARTMENT</t>
  </si>
  <si>
    <t>G N1 APARTMENT</t>
  </si>
  <si>
    <t>G N2 APARTMENT</t>
  </si>
  <si>
    <t>G S1 APARTMENT</t>
  </si>
  <si>
    <t>G S2 APARTMENT</t>
  </si>
  <si>
    <t>M SW APARTMENT</t>
  </si>
  <si>
    <t>M NW APARTMENT</t>
  </si>
  <si>
    <t>M SE APARTMENT</t>
  </si>
  <si>
    <t>M NE APARTMENT</t>
  </si>
  <si>
    <t>M N1 APARTMENT</t>
  </si>
  <si>
    <t>M N2 APARTMENT</t>
  </si>
  <si>
    <t>M S1 APARTMENT</t>
  </si>
  <si>
    <t>M S2 APARTMENT</t>
  </si>
  <si>
    <t>T SW APARTMENT</t>
  </si>
  <si>
    <t>T NW APARTMENT</t>
  </si>
  <si>
    <t>T SE APARTMENT</t>
  </si>
  <si>
    <t>T NE APARTMENT</t>
  </si>
  <si>
    <t>T N1 APARTMENT</t>
  </si>
  <si>
    <t>T N2 APARTMENT</t>
  </si>
  <si>
    <t>T S1 APARTMENT</t>
  </si>
  <si>
    <t>T S2 APARTMENT</t>
  </si>
  <si>
    <t>T CORRIDOR</t>
  </si>
  <si>
    <t>Corridors (public spaces)</t>
  </si>
  <si>
    <t>G CORRIDOR</t>
  </si>
  <si>
    <t>M CORRIDOR</t>
  </si>
  <si>
    <t>TOTAL</t>
  </si>
  <si>
    <t>1. Each apartment zone contains one apartment with one bedroom, living room and bathroom.</t>
  </si>
  <si>
    <t>Zone Summary</t>
  </si>
  <si>
    <t>Area (ft²)</t>
  </si>
  <si>
    <t>Conditioned (Y/N)</t>
  </si>
  <si>
    <t>Volume
 (ft³)</t>
  </si>
  <si>
    <t>Gross Wall Area (ft²)</t>
  </si>
  <si>
    <t>Window Glass Area (ft²)</t>
  </si>
  <si>
    <t>People 
(ft²/person)</t>
  </si>
  <si>
    <t>Number of People</t>
  </si>
  <si>
    <t>Plug and Process (W/ft²)</t>
  </si>
  <si>
    <t>Yes</t>
  </si>
  <si>
    <t xml:space="preserve">    Quantity</t>
  </si>
  <si>
    <t xml:space="preserve">    Motor type</t>
  </si>
  <si>
    <t xml:space="preserve">    Peak Motor Power  
    (watts/elevator)</t>
  </si>
  <si>
    <t xml:space="preserve">    Heat Gain to Building</t>
  </si>
  <si>
    <t xml:space="preserve">    Peak Fan/lights Power 
    (watts/elevator)</t>
  </si>
  <si>
    <t xml:space="preserve">    Motor and fan/lights Schedules</t>
  </si>
  <si>
    <t xml:space="preserve">    Peak Power (W)</t>
  </si>
  <si>
    <t>Traction</t>
  </si>
  <si>
    <t>Elevators</t>
  </si>
  <si>
    <t>Elevator Motor</t>
  </si>
  <si>
    <t>Fan</t>
  </si>
  <si>
    <t xml:space="preserve">Exterior </t>
  </si>
  <si>
    <r>
      <t>Zone</t>
    </r>
    <r>
      <rPr>
        <b/>
        <vertAlign val="superscript"/>
        <sz val="10"/>
        <rFont val="Arial"/>
        <family val="2"/>
      </rPr>
      <t>1</t>
    </r>
  </si>
  <si>
    <r>
      <t>TOTAL</t>
    </r>
    <r>
      <rPr>
        <b/>
        <vertAlign val="superscript"/>
        <sz val="10"/>
        <rFont val="Arial"/>
        <family val="2"/>
      </rPr>
      <t>3</t>
    </r>
  </si>
  <si>
    <t>AREA WEIGHTED AVERAGE</t>
  </si>
  <si>
    <t xml:space="preserve">3. Only volume, and gross wall area include unconditioned space. </t>
  </si>
  <si>
    <r>
      <t>T CORRIDOR</t>
    </r>
    <r>
      <rPr>
        <vertAlign val="superscript"/>
        <sz val="10"/>
        <rFont val="Arial"/>
        <family val="2"/>
      </rPr>
      <t>2</t>
    </r>
  </si>
  <si>
    <t xml:space="preserve">2. Elevator load is added in the top floor corridor zone. </t>
  </si>
  <si>
    <t>Not Modeled</t>
  </si>
  <si>
    <t xml:space="preserve">For this apt model, we assume that the units would likely be single phase and would use the NAECA efficiencies at 13 SEER as the baseline efficiency. However, the minimum efficiency requirement as printed and published in 90.1-2004 is 12 SEER. Need direction from the SWG.
</t>
  </si>
  <si>
    <t>90.1 Mechanical Subcommittee, Elevator Working Group</t>
  </si>
  <si>
    <t>90.1 Envelope Subcommittee</t>
  </si>
  <si>
    <t>See image</t>
  </si>
  <si>
    <t>600 (central)</t>
  </si>
  <si>
    <t xml:space="preserve">Annual hard-wired lighting </t>
  </si>
  <si>
    <r>
      <t xml:space="preserve">Reference: 
PNNL-16770: </t>
    </r>
    <r>
      <rPr>
        <i/>
        <sz val="10"/>
        <rFont val="Arial"/>
        <family val="2"/>
      </rPr>
      <t>Analysis of Energy Saving Impacts of ASHRAE 90.1-2004 for the State of New York</t>
    </r>
  </si>
  <si>
    <t>Hypothetical window with a weighted U-factor and SHGC</t>
  </si>
  <si>
    <t>Same as above requirements</t>
  </si>
  <si>
    <t>140 F</t>
  </si>
  <si>
    <t>Prototype Building Modeling Specifications</t>
  </si>
  <si>
    <t>Applicable codes or standards</t>
  </si>
  <si>
    <t>Apartment: Building America Research Benchmark and applicable codes or standards</t>
  </si>
  <si>
    <t>Reference: 
PNNL-16770: Analysis of Energy Saving Impacts of ASHRAE 90.1-2004 for the State of New York</t>
  </si>
  <si>
    <r>
      <t xml:space="preserve">Reference: 
PNNL-16770: </t>
    </r>
    <r>
      <rPr>
        <i/>
        <sz val="10"/>
        <rFont val="Arial"/>
        <family val="2"/>
      </rPr>
      <t>Analysis of Energy Saving Impacts of ASHRAE 90.1-2004 for the State of New York</t>
    </r>
    <r>
      <rPr>
        <sz val="10"/>
        <rFont val="Arial"/>
        <family val="2"/>
      </rPr>
      <t xml:space="preserve">
Base assembly from 90.1 Appendix A.</t>
    </r>
  </si>
  <si>
    <t>Requirements in codes or standards</t>
  </si>
  <si>
    <t>Requirements in applicable codes or standards for motor efficiency and fan power limitation</t>
  </si>
  <si>
    <t>Reference: 
Based on feedback from ASHRAE 90.1 SSPC established the Simulation Working Group</t>
  </si>
  <si>
    <t xml:space="preserve">Based on floor area and aspect ratio </t>
  </si>
  <si>
    <t>Vertical</t>
  </si>
  <si>
    <t>Gas, electricity</t>
  </si>
  <si>
    <t>South: 30%, east: 30%, north: 30%, west: 30%
average total: 30%</t>
  </si>
  <si>
    <t>None</t>
  </si>
  <si>
    <t>Non-directional</t>
  </si>
  <si>
    <t>Requirements in codes or standards
Residential; roofs, insulation entirely above deck</t>
  </si>
  <si>
    <t>Based on floor area and aspect ratio</t>
  </si>
  <si>
    <t>Horizontal</t>
  </si>
  <si>
    <t>Based on window fraction, location, glazing sill height, floor area and aspect ratio</t>
  </si>
  <si>
    <t>Requirements in codes or standards
Residential; vertical glazing</t>
  </si>
  <si>
    <t>Based on floor plan and floor-to-floor height</t>
  </si>
  <si>
    <t xml:space="preserve">   Infiltration</t>
  </si>
  <si>
    <t>Water source heat pumps</t>
  </si>
  <si>
    <t>Autosized to design day</t>
  </si>
  <si>
    <t>Requirements in codes or standards
Minimum equipment efficiency for electrically operated unitary and applied heat pumps</t>
  </si>
  <si>
    <t xml:space="preserve">Notes: </t>
  </si>
  <si>
    <t xml:space="preserve">The schedules are also subject to changes in different models based on applicable code requrirements triggered by cllimate zone, system capacity, control type, or other criteria. </t>
  </si>
  <si>
    <t>4. Listed lighting power density is based on applicable requirements in ASHRAE Standard 90.1-2004. The actual inputs for the models are based on appliable codes and standards</t>
  </si>
  <si>
    <t>Central water heater with storage tank</t>
  </si>
  <si>
    <t>Depending on the fan motor size and requirements in codes or standards</t>
  </si>
  <si>
    <r>
      <t xml:space="preserve">Reference: 
</t>
    </r>
    <r>
      <rPr>
        <i/>
        <sz val="10"/>
        <rFont val="Arial"/>
        <family val="2"/>
      </rPr>
      <t>DOE Commercial Reference Building Models of the National Building Stock</t>
    </r>
  </si>
  <si>
    <t>2. The ventilation requirements for other codes or standards are based on their reference ASHRAE Standard 62.1 or International Mechanical Code</t>
  </si>
  <si>
    <t>3 ft (4 ft high windows)</t>
  </si>
  <si>
    <t>Goel S, M Rosenberg, R Athalye, Y Xie, W Wang, R Hart, J Zhang, V Mendon. 2014. Enhancements to ASHRAE Standard 90.1 Prototype Building Models.  PNNL-23269, Pacific Northwest National Laboratory, Richland, Washington.  http://www.pnnl.gov/main/publications/external/technical_reports/PNNL-23269.pdf</t>
  </si>
  <si>
    <t>Steel-frame walls (2X4 16 in o.c.)
0.4 in. stucco+5/8 in. gypsum board + wall Insulation+5/8 in. gypsum board</t>
  </si>
  <si>
    <t>Based on design assumptions for façade, parking lot, entrance, etc. and requirements in codes or standards</t>
  </si>
  <si>
    <t>Built-up roof: 
roof membrane+roof insulation+metal decking</t>
  </si>
  <si>
    <t>Peak infiltration: 0.2016 cfm/sf of above grade exterior wall surface area, adjusted by wind
Additional infiltration through building entrance</t>
  </si>
  <si>
    <t>Natural gas</t>
  </si>
  <si>
    <r>
      <t xml:space="preserve">    U-factor (Btu / h * ft</t>
    </r>
    <r>
      <rPr>
        <vertAlign val="superscript"/>
        <sz val="10"/>
        <rFont val="Arial"/>
        <family val="2"/>
      </rPr>
      <t>2</t>
    </r>
    <r>
      <rPr>
        <sz val="10"/>
        <rFont val="Arial"/>
        <family val="2"/>
      </rPr>
      <t xml:space="preserve"> * °F) and/or
    R-value (h * ft</t>
    </r>
    <r>
      <rPr>
        <vertAlign val="superscript"/>
        <sz val="10"/>
        <rFont val="Arial"/>
        <family val="2"/>
      </rPr>
      <t>2</t>
    </r>
    <r>
      <rPr>
        <sz val="10"/>
        <rFont val="Arial"/>
        <family val="2"/>
      </rPr>
      <t xml:space="preserve"> * °F / Btu)</t>
    </r>
  </si>
  <si>
    <r>
      <t xml:space="preserve">    U-factor (Btu / h * ft</t>
    </r>
    <r>
      <rPr>
        <vertAlign val="superscript"/>
        <sz val="10"/>
        <rFont val="Arial"/>
        <family val="2"/>
      </rPr>
      <t>2</t>
    </r>
    <r>
      <rPr>
        <sz val="10"/>
        <rFont val="Arial"/>
        <family val="2"/>
      </rPr>
      <t xml:space="preserve"> * °F) </t>
    </r>
  </si>
  <si>
    <r>
      <t>8 lbs/ft</t>
    </r>
    <r>
      <rPr>
        <vertAlign val="superscript"/>
        <sz val="10"/>
        <rFont val="Arial"/>
        <family val="2"/>
      </rPr>
      <t>2</t>
    </r>
    <r>
      <rPr>
        <sz val="10"/>
        <rFont val="Arial"/>
        <family val="2"/>
      </rPr>
      <t xml:space="preserve"> of floor area</t>
    </r>
  </si>
  <si>
    <r>
      <t xml:space="preserve">Reference: 
PNNL-18898. </t>
    </r>
    <r>
      <rPr>
        <i/>
        <sz val="10"/>
        <rFont val="Arial"/>
        <family val="2"/>
      </rPr>
      <t>Infiltration Modeling Guidelines for Commercial Building Energy Analysis</t>
    </r>
    <r>
      <rPr>
        <sz val="10"/>
        <rFont val="Arial"/>
        <family val="2"/>
      </rPr>
      <t xml:space="preserve">.
PNNL-20026. </t>
    </r>
    <r>
      <rPr>
        <i/>
        <sz val="10"/>
        <rFont val="Arial"/>
        <family val="2"/>
      </rPr>
      <t>Energy Saving Impact of ASHRAE 90.1 Vestibule Requirements: Modeling of Air Infiltration through Door Openings.</t>
    </r>
    <r>
      <rPr>
        <sz val="10"/>
        <rFont val="Arial"/>
        <family val="2"/>
      </rPr>
      <t xml:space="preserve">
Modeled peak infiltration rate may be different for different codes or standards because of their continuous air barrier requirements.</t>
    </r>
  </si>
  <si>
    <r>
      <t xml:space="preserve">ASHRAE Standard 62.1 or International Mechanical Code
See under </t>
    </r>
    <r>
      <rPr>
        <b/>
        <sz val="10"/>
        <rFont val="Arial"/>
        <family val="2"/>
      </rPr>
      <t>Outdoor Air</t>
    </r>
  </si>
  <si>
    <r>
      <t xml:space="preserve">See under </t>
    </r>
    <r>
      <rPr>
        <b/>
        <sz val="10"/>
        <rFont val="Arial"/>
        <family val="2"/>
      </rPr>
      <t>Schedules</t>
    </r>
  </si>
  <si>
    <r>
      <t xml:space="preserve">Reference:
PNNL-23269 </t>
    </r>
    <r>
      <rPr>
        <i/>
        <sz val="10"/>
        <rFont val="Arial"/>
        <family val="2"/>
      </rPr>
      <t>Enhancements to ASHRAE Standard 90.1 Prototype Building Models</t>
    </r>
  </si>
  <si>
    <r>
      <t xml:space="preserve">    Average power density (W/ft</t>
    </r>
    <r>
      <rPr>
        <vertAlign val="superscript"/>
        <sz val="10"/>
        <rFont val="Arial"/>
        <family val="2"/>
      </rPr>
      <t>2</t>
    </r>
    <r>
      <rPr>
        <sz val="10"/>
        <rFont val="Arial"/>
        <family val="2"/>
      </rPr>
      <t>)</t>
    </r>
  </si>
  <si>
    <r>
      <t xml:space="preserve">0.62 W/ft² daily peak per apartment, including all the home appliances
See under </t>
    </r>
    <r>
      <rPr>
        <b/>
        <sz val="10"/>
        <rFont val="Arial"/>
        <family val="2"/>
      </rPr>
      <t xml:space="preserve">Plug Load </t>
    </r>
    <r>
      <rPr>
        <sz val="10"/>
        <rFont val="Arial"/>
        <family val="2"/>
      </rPr>
      <t>for the detailed calculations</t>
    </r>
  </si>
  <si>
    <r>
      <t>See under</t>
    </r>
    <r>
      <rPr>
        <b/>
        <sz val="10"/>
        <rFont val="Arial"/>
        <family val="2"/>
      </rPr>
      <t xml:space="preserve"> Zone Summary</t>
    </r>
  </si>
  <si>
    <r>
      <t xml:space="preserve">See under </t>
    </r>
    <r>
      <rPr>
        <b/>
        <sz val="10"/>
        <rFont val="Arial"/>
        <family val="2"/>
      </rPr>
      <t xml:space="preserve">Schedules </t>
    </r>
    <r>
      <rPr>
        <sz val="10"/>
        <rFont val="Arial"/>
        <family val="2"/>
      </rPr>
      <t>and control requirements in codes or standards</t>
    </r>
  </si>
  <si>
    <r>
      <t>Lighting</t>
    </r>
    <r>
      <rPr>
        <b/>
        <vertAlign val="superscript"/>
        <sz val="10"/>
        <rFont val="Arial"/>
        <family val="2"/>
      </rPr>
      <t>4</t>
    </r>
    <r>
      <rPr>
        <b/>
        <sz val="10"/>
        <rFont val="Arial"/>
        <family val="2"/>
      </rPr>
      <t xml:space="preserve"> (W/ft²)</t>
    </r>
  </si>
  <si>
    <t>Zone 4A: New York, New York (mixed, humid)
Zone 4B: Albuquerque, New Mexico (mixed, dry)
Zone 4C: Seattle, Washington (mixed, marine)
Zone 5A: Buffalo, NY (cool, humid)
Zone 5B: Denver, Colorado (cool, dry)
Zone 5C: Port Angeles, Washington (cool, marine)</t>
  </si>
  <si>
    <t>Zone 6A: Rochester, Minnesota (cold, humid)
Zone 6B: Great Falls, Montana (cold, dry)
Zone 7: International Falls, Minnesota (very cold)
Zone 8: Fairbanks, Alaska (subarctic</t>
  </si>
  <si>
    <t>Selection of representative climates based on ASHRAE Standard 169-2013</t>
  </si>
  <si>
    <t>ASHRAE 2013. ANSI/ASHRAE Standard 169-2013. Climatic Data for Building Design Standards. American Society of Heating, Refrigerating, and Air-Conditioning Engineers, Atlanta, Georgia. Relevant information available as Annex 1 in ASHRAE 2016</t>
  </si>
  <si>
    <t>Inc</t>
  </si>
  <si>
    <t xml:space="preserve">CFL </t>
  </si>
  <si>
    <t>Oth</t>
  </si>
  <si>
    <t>W/Lamp</t>
  </si>
  <si>
    <t>lamp dist</t>
  </si>
  <si>
    <t>#Lamps</t>
  </si>
  <si>
    <t xml:space="preserve">Annual Plug-in lighting </t>
  </si>
  <si>
    <t>total Power (W)</t>
  </si>
  <si>
    <t>lighting energy usage (Wh/day)</t>
  </si>
  <si>
    <t>LPD (W/ft2)</t>
  </si>
  <si>
    <t>Hours of Use per day (hour)</t>
  </si>
  <si>
    <t>Total</t>
  </si>
  <si>
    <t xml:space="preserve">Area  </t>
  </si>
  <si>
    <t>W/ft2</t>
  </si>
  <si>
    <t>LPD (hard-wired)</t>
  </si>
  <si>
    <t>LPD (plug-in)</t>
  </si>
  <si>
    <t>Zone 1A: Honolulu, Hawaii (very hot, humid)
Zone 1B: New Delhi, India (very hot, dry)
Zone 2A: Tampa, Florida (hot, humid)
Zone 2B: Tucson, Arizona (hot, dry)
Zone 3A: Atlanta, Georgia (warm, humid)
Zone 3B: El Paso, Texas (warm, dry)
Zone 3C: San Diego, California (warm, marine)</t>
  </si>
  <si>
    <t>Each floor has 8 apartments except ground floor (7 apartments and 1 office with equivalent apartment area)
Total 8 apartments per floor with corridor in center.
Zone depth is 25 ft for each apartment from side walls and each apt is 25' x 38' (950 ft²).</t>
  </si>
  <si>
    <r>
      <t xml:space="preserve">Apartment units: See under </t>
    </r>
    <r>
      <rPr>
        <b/>
        <sz val="10"/>
        <rFont val="Arial"/>
        <family val="2"/>
      </rPr>
      <t>Lighting Load</t>
    </r>
    <r>
      <rPr>
        <sz val="10"/>
        <rFont val="Arial"/>
        <family val="2"/>
      </rPr>
      <t xml:space="preserve"> for the detailed calculations. Corridor: 0.5 W/ft². When applicable, the power density is based on requirements in codes or standards.</t>
    </r>
  </si>
  <si>
    <t>Pacific Northwest National Laboratory, updated on October 18, 2018</t>
  </si>
  <si>
    <t>Lighting Load Calculation Assumptions  (Gifford W, ML Goldberg, PM Tanimoto, DR Celnicker, and ME Poplawski. 2012. Residential Lighting End-Use Consumption Study: Estimation Framework and Initial Estimates. Fairfax, VA. Available at https://www1.eere.energy.gov/buildings/publications/pdfs/ssl/2012_residential-lighting-study.pdf)</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</si>
</sst>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_(* #,##0_);_(* \(#,##0\);_(* &quot;-&quot;??_);_(@_)"/>
    <numFmt numFmtId="168" formatCode="#,##0.0_);\(#,##0.0\)"/>
    <numFmt numFmtId="169" formatCode="0.0000"/>
  </numFmts>
  <fonts count="80">
    <font>
      <sz val="8"/>
      <color indexed="8"/>
      <name val="MS Sans Serif"/>
      <family val="0"/>
    </font>
    <font>
      <sz val="11"/>
      <color indexed="8"/>
      <name val="Calibri"/>
      <family val="2"/>
    </font>
    <font>
      <sz val="10"/>
      <name val="Arial"/>
      <family val="2"/>
    </font>
    <font>
      <sz val="12"/>
      <name val="Arial"/>
      <family val="2"/>
    </font>
    <font>
      <b/>
      <sz val="14"/>
      <name val="Arial"/>
      <family val="2"/>
    </font>
    <font>
      <b/>
      <sz val="12"/>
      <name val="Arial"/>
      <family val="2"/>
    </font>
    <font>
      <b/>
      <sz val="10"/>
      <name val="Arial"/>
      <family val="2"/>
    </font>
    <font>
      <sz val="14"/>
      <name val="Arial"/>
      <family val="2"/>
    </font>
    <font>
      <sz val="8"/>
      <name val="Arial"/>
      <family val="2"/>
    </font>
    <font>
      <sz val="10"/>
      <color indexed="8"/>
      <name val="Arial"/>
      <family val="2"/>
    </font>
    <font>
      <sz val="8"/>
      <color indexed="8"/>
      <name val="Arial"/>
      <family val="2"/>
    </font>
    <font>
      <b/>
      <sz val="10"/>
      <color indexed="8"/>
      <name val="Arial"/>
      <family val="2"/>
    </font>
    <font>
      <b/>
      <sz val="12"/>
      <color indexed="8"/>
      <name val="Arial"/>
      <family val="2"/>
    </font>
    <font>
      <i/>
      <sz val="8"/>
      <name val="Arial"/>
      <family val="2"/>
    </font>
    <font>
      <vertAlign val="superscript"/>
      <sz val="10"/>
      <color indexed="8"/>
      <name val="Arial"/>
      <family val="2"/>
    </font>
    <font>
      <sz val="8"/>
      <name val="MS Sans Serif"/>
      <family val="2"/>
    </font>
    <font>
      <b/>
      <sz val="12"/>
      <color indexed="8"/>
      <name val="Times New Roman"/>
      <family val="1"/>
    </font>
    <font>
      <b/>
      <sz val="10"/>
      <color indexed="8"/>
      <name val="Times New Roman"/>
      <family val="1"/>
    </font>
    <font>
      <b/>
      <sz val="11"/>
      <color indexed="8"/>
      <name val="MS Sans Serif"/>
      <family val="2"/>
    </font>
    <font>
      <sz val="10"/>
      <color indexed="8"/>
      <name val="Times New Roman"/>
      <family val="1"/>
    </font>
    <font>
      <sz val="12"/>
      <color indexed="8"/>
      <name val="Times New Roman"/>
      <family val="1"/>
    </font>
    <font>
      <i/>
      <sz val="10"/>
      <name val="Arial"/>
      <family val="2"/>
    </font>
    <font>
      <vertAlign val="subscript"/>
      <sz val="10"/>
      <color indexed="8"/>
      <name val="Arial"/>
      <family val="2"/>
    </font>
    <font>
      <i/>
      <vertAlign val="subscript"/>
      <sz val="10"/>
      <name val="Arial"/>
      <family val="2"/>
    </font>
    <font>
      <sz val="13.5"/>
      <color indexed="8"/>
      <name val="Arial"/>
      <family val="2"/>
    </font>
    <font>
      <b/>
      <vertAlign val="superscript"/>
      <sz val="10"/>
      <name val="Arial"/>
      <family val="2"/>
    </font>
    <font>
      <b/>
      <i/>
      <sz val="10"/>
      <color indexed="8"/>
      <name val="Arial"/>
      <family val="2"/>
    </font>
    <font>
      <i/>
      <sz val="10"/>
      <color indexed="8"/>
      <name val="Arial"/>
      <family val="2"/>
    </font>
    <font>
      <vertAlign val="superscript"/>
      <sz val="10"/>
      <name val="Arial"/>
      <family val="2"/>
    </font>
    <font>
      <i/>
      <sz val="11"/>
      <name val="Arial"/>
      <family val="2"/>
    </font>
    <font>
      <i/>
      <sz val="10"/>
      <name val="MS Sans Serif"/>
      <family val="2"/>
    </font>
    <font>
      <sz val="10"/>
      <name val="MS Sans Serif"/>
      <family val="2"/>
    </font>
    <font>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MS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u val="single"/>
      <sz val="10"/>
      <color indexed="12"/>
      <name val="Arial"/>
      <family val="2"/>
    </font>
    <font>
      <sz val="10"/>
      <color indexed="8"/>
      <name val="Calibri"/>
      <family val="0"/>
    </font>
    <font>
      <b/>
      <sz val="10"/>
      <color indexed="40"/>
      <name val="Arial"/>
      <family val="0"/>
    </font>
    <font>
      <b/>
      <sz val="10"/>
      <color indexed="10"/>
      <name val="Arial"/>
      <family val="0"/>
    </font>
    <font>
      <sz val="9.2"/>
      <color indexed="8"/>
      <name val="Calibri"/>
      <family val="0"/>
    </font>
    <font>
      <sz val="12"/>
      <color indexed="8"/>
      <name val="Arial"/>
      <family val="0"/>
    </font>
    <font>
      <sz val="11"/>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MS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u val="single"/>
      <sz val="10"/>
      <color theme="1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5"/>
        <bgColor indexed="64"/>
      </patternFill>
    </fill>
    <fill>
      <patternFill patternType="solid">
        <fgColor indexed="14"/>
        <bgColor indexed="64"/>
      </patternFill>
    </fill>
    <fill>
      <patternFill patternType="solid">
        <fgColor indexed="45"/>
        <bgColor indexed="64"/>
      </patternFill>
    </fill>
    <fill>
      <patternFill patternType="solid">
        <fgColor indexed="41"/>
        <bgColor indexed="64"/>
      </patternFill>
    </fill>
    <fill>
      <patternFill patternType="solid">
        <fgColor indexed="47"/>
        <bgColor indexed="64"/>
      </patternFill>
    </fill>
    <fill>
      <patternFill patternType="solid">
        <fgColor rgb="FFCCFFFF"/>
        <bgColor indexed="64"/>
      </patternFill>
    </fill>
    <fill>
      <patternFill patternType="solid">
        <fgColor indexed="43"/>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style="thin"/>
      <bottom/>
    </border>
    <border>
      <left style="thin"/>
      <right style="thin"/>
      <top/>
      <bottom style="thin"/>
    </border>
    <border>
      <left/>
      <right style="thin"/>
      <top/>
      <bottom style="thin"/>
    </border>
    <border>
      <left style="thin"/>
      <right/>
      <top/>
      <bottom/>
    </border>
    <border>
      <left/>
      <right/>
      <top style="thin"/>
      <bottom style="thin"/>
    </border>
    <border>
      <left style="thin"/>
      <right/>
      <top style="thin"/>
      <bottom style="thin"/>
    </border>
    <border>
      <left/>
      <right/>
      <top style="thin"/>
      <bottom/>
    </border>
    <border>
      <left/>
      <right style="thin"/>
      <top style="thin"/>
      <bottom/>
    </border>
    <border>
      <left/>
      <right/>
      <top/>
      <bottom style="thin"/>
    </border>
    <border>
      <left style="thin"/>
      <right/>
      <top/>
      <bottom style="thin"/>
    </border>
    <border>
      <left style="thin"/>
      <right/>
      <top style="thin"/>
      <bottom/>
    </border>
    <border>
      <left style="medium"/>
      <right/>
      <top/>
      <bottom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right style="thin"/>
      <top style="medium"/>
      <bottom style="thin"/>
    </border>
    <border>
      <left style="thin"/>
      <right style="medium"/>
      <top style="thin"/>
      <bottom style="thin"/>
    </border>
    <border>
      <left/>
      <right style="thin"/>
      <top style="medium"/>
      <bottom style="medium"/>
    </border>
    <border>
      <left style="medium"/>
      <right style="thin"/>
      <top style="thin"/>
      <bottom/>
    </border>
    <border>
      <left style="medium"/>
      <right style="thin"/>
      <top style="thin"/>
      <bottom style="thin"/>
    </border>
    <border>
      <left/>
      <right style="thin"/>
      <top/>
      <bottom style="medium"/>
    </border>
    <border>
      <left style="medium"/>
      <right/>
      <top style="thin"/>
      <bottom/>
    </border>
    <border>
      <left style="thin"/>
      <right style="medium"/>
      <top style="thin"/>
      <bottom/>
    </border>
    <border>
      <left/>
      <right/>
      <top style="medium"/>
      <bottom style="medium"/>
    </border>
    <border>
      <left/>
      <right style="medium"/>
      <top style="medium"/>
      <bottom style="medium"/>
    </border>
    <border>
      <left style="thin"/>
      <right style="medium"/>
      <top/>
      <bottom style="thin"/>
    </border>
    <border>
      <left style="medium"/>
      <right style="thin"/>
      <top/>
      <bottom style="thin"/>
    </border>
    <border>
      <left style="thin"/>
      <right style="thin"/>
      <top/>
      <bottom style="medium"/>
    </border>
    <border>
      <left style="medium"/>
      <right style="medium"/>
      <top style="thin"/>
      <bottom style="medium"/>
    </border>
    <border>
      <left style="medium"/>
      <right style="thin"/>
      <top style="thin"/>
      <bottom style="medium"/>
    </border>
    <border>
      <left/>
      <right style="thin"/>
      <top style="thin"/>
      <bottom style="medium"/>
    </border>
    <border>
      <left style="thin"/>
      <right style="thin"/>
      <top style="thin"/>
      <bottom style="medium"/>
    </border>
    <border>
      <left/>
      <right/>
      <top style="thin"/>
      <bottom style="medium"/>
    </border>
    <border>
      <left/>
      <right style="medium"/>
      <top style="thin"/>
      <bottom style="medium"/>
    </border>
    <border>
      <left/>
      <right/>
      <top/>
      <bottom style="medium"/>
    </border>
    <border>
      <left/>
      <right style="medium"/>
      <top/>
      <bottom style="medium"/>
    </border>
    <border>
      <left style="medium"/>
      <right style="medium"/>
      <top style="thin"/>
      <bottom style="thin"/>
    </border>
    <border>
      <left style="thin"/>
      <right style="medium"/>
      <top style="thin"/>
      <bottom style="medium"/>
    </border>
    <border>
      <left/>
      <right style="medium"/>
      <top/>
      <bottom style="thin"/>
    </border>
    <border>
      <left style="medium"/>
      <right/>
      <top style="thin"/>
      <bottom style="medium"/>
    </border>
    <border>
      <left/>
      <right/>
      <top style="medium"/>
      <bottom/>
    </border>
    <border>
      <left/>
      <right style="medium"/>
      <top style="thin"/>
      <bottom/>
    </border>
    <border>
      <left style="thin"/>
      <right style="thin"/>
      <top style="medium"/>
      <bottom/>
    </border>
    <border>
      <left style="thin"/>
      <right style="thin"/>
      <top style="medium"/>
      <bottom style="thin"/>
    </border>
    <border>
      <left style="medium"/>
      <right style="medium"/>
      <top style="thin"/>
      <bottom/>
    </border>
    <border>
      <left style="medium"/>
      <right style="medium"/>
      <top/>
      <bottom/>
    </border>
    <border>
      <left style="medium"/>
      <right style="medium"/>
      <top/>
      <bottom style="thin"/>
    </border>
    <border>
      <left style="medium"/>
      <right style="thin"/>
      <top style="medium"/>
      <bottom/>
    </border>
    <border>
      <left style="medium"/>
      <right style="thin"/>
      <top/>
      <bottom/>
    </border>
    <border>
      <left style="medium"/>
      <right/>
      <top/>
      <bottom/>
    </border>
    <border>
      <left/>
      <right style="medium"/>
      <top/>
      <bottom/>
    </border>
    <border>
      <left style="medium"/>
      <right/>
      <top/>
      <bottom style="medium"/>
    </border>
    <border>
      <left style="medium"/>
      <right/>
      <top style="medium"/>
      <bottom style="medium"/>
    </border>
    <border>
      <left style="medium"/>
      <right style="thin"/>
      <top style="medium"/>
      <bottom style="thin"/>
    </border>
    <border>
      <left style="thin"/>
      <right style="medium"/>
      <top style="medium"/>
      <bottom style="thin"/>
    </border>
  </borders>
  <cellStyleXfs count="84">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59" fillId="0" borderId="0">
      <alignment/>
      <protection/>
    </xf>
    <xf numFmtId="0" fontId="5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4" fillId="27"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597">
    <xf numFmtId="0" fontId="0" fillId="0" borderId="0" xfId="0" applyAlignment="1">
      <alignment vertical="top" wrapText="1"/>
    </xf>
    <xf numFmtId="0" fontId="2" fillId="0" borderId="0" xfId="73" applyAlignment="1">
      <alignment vertical="top" wrapText="1"/>
      <protection/>
    </xf>
    <xf numFmtId="0" fontId="2" fillId="0" borderId="0" xfId="73" applyFill="1" applyAlignment="1">
      <alignment vertical="top" wrapText="1"/>
      <protection/>
    </xf>
    <xf numFmtId="0" fontId="2" fillId="0" borderId="0" xfId="73" applyBorder="1" applyAlignment="1">
      <alignment vertical="top" wrapText="1"/>
      <protection/>
    </xf>
    <xf numFmtId="0" fontId="8" fillId="0" borderId="0" xfId="73" applyFont="1" applyBorder="1" applyAlignment="1">
      <alignment horizontal="left" vertical="center" wrapText="1"/>
      <protection/>
    </xf>
    <xf numFmtId="0" fontId="8" fillId="0" borderId="0" xfId="73" applyFont="1" applyFill="1" applyBorder="1" applyAlignment="1">
      <alignment horizontal="left" vertical="center" wrapText="1"/>
      <protection/>
    </xf>
    <xf numFmtId="0" fontId="2" fillId="0" borderId="0" xfId="72">
      <alignment/>
      <protection/>
    </xf>
    <xf numFmtId="0" fontId="16" fillId="0" borderId="0" xfId="0" applyFont="1" applyAlignment="1">
      <alignment vertical="top"/>
    </xf>
    <xf numFmtId="0" fontId="20" fillId="0" borderId="0" xfId="0" applyFont="1" applyAlignment="1">
      <alignment vertical="top" wrapText="1"/>
    </xf>
    <xf numFmtId="0" fontId="19" fillId="0" borderId="0" xfId="0" applyFont="1" applyAlignment="1">
      <alignment vertical="top" wrapText="1"/>
    </xf>
    <xf numFmtId="0" fontId="17" fillId="0" borderId="0" xfId="0" applyFont="1" applyAlignment="1">
      <alignment vertical="top"/>
    </xf>
    <xf numFmtId="0" fontId="12" fillId="0" borderId="0" xfId="0" applyFont="1" applyAlignment="1">
      <alignment horizontal="left" vertical="top"/>
    </xf>
    <xf numFmtId="0" fontId="6" fillId="0" borderId="10"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9" fillId="0" borderId="12" xfId="0" applyFont="1" applyBorder="1" applyAlignment="1">
      <alignment horizontal="center" vertical="center" wrapText="1"/>
    </xf>
    <xf numFmtId="0" fontId="2"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9" fillId="0" borderId="15" xfId="0" applyFont="1" applyBorder="1" applyAlignment="1">
      <alignment horizontal="center" vertical="center" wrapText="1"/>
    </xf>
    <xf numFmtId="164" fontId="2"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vertical="top" wrapText="1"/>
      <protection/>
    </xf>
    <xf numFmtId="0" fontId="9" fillId="0" borderId="12" xfId="0" applyFont="1" applyBorder="1" applyAlignment="1">
      <alignment horizontal="center" vertical="top" wrapText="1"/>
    </xf>
    <xf numFmtId="0" fontId="2" fillId="0" borderId="15"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top" wrapText="1"/>
      <protection/>
    </xf>
    <xf numFmtId="0" fontId="9" fillId="0" borderId="15" xfId="0" applyFont="1" applyBorder="1" applyAlignment="1">
      <alignment horizontal="center" vertical="top" wrapText="1"/>
    </xf>
    <xf numFmtId="0" fontId="21" fillId="0" borderId="10" xfId="0" applyNumberFormat="1" applyFont="1" applyFill="1" applyBorder="1" applyAlignment="1" applyProtection="1">
      <alignment horizontal="right" vertical="top"/>
      <protection/>
    </xf>
    <xf numFmtId="0" fontId="9" fillId="0" borderId="10" xfId="0" applyFont="1" applyBorder="1" applyAlignment="1">
      <alignment horizontal="center" vertical="top" wrapText="1"/>
    </xf>
    <xf numFmtId="0" fontId="9" fillId="0" borderId="10" xfId="0" applyFont="1" applyBorder="1" applyAlignment="1">
      <alignment horizontal="center" vertical="top"/>
    </xf>
    <xf numFmtId="0" fontId="11" fillId="0" borderId="0" xfId="0" applyFont="1" applyAlignment="1">
      <alignment horizontal="left" vertical="top"/>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Alignment="1">
      <alignment vertical="top"/>
    </xf>
    <xf numFmtId="0" fontId="2" fillId="0" borderId="10" xfId="0" applyNumberFormat="1" applyFont="1" applyFill="1" applyBorder="1" applyAlignment="1" applyProtection="1">
      <alignment horizontal="center" vertical="top" wrapText="1"/>
      <protection/>
    </xf>
    <xf numFmtId="164" fontId="2" fillId="0" borderId="10" xfId="0" applyNumberFormat="1" applyFont="1" applyFill="1" applyBorder="1" applyAlignment="1" applyProtection="1">
      <alignment horizontal="center" vertical="top" wrapText="1"/>
      <protection/>
    </xf>
    <xf numFmtId="2" fontId="2" fillId="0" borderId="10" xfId="0" applyNumberFormat="1" applyFont="1" applyFill="1" applyBorder="1" applyAlignment="1" applyProtection="1">
      <alignment horizontal="center" vertical="top" wrapText="1"/>
      <protection/>
    </xf>
    <xf numFmtId="0" fontId="0" fillId="0" borderId="0" xfId="62" applyAlignment="1">
      <alignment vertical="top" wrapText="1"/>
    </xf>
    <xf numFmtId="0" fontId="5" fillId="0" borderId="0" xfId="72" applyFont="1" applyAlignment="1">
      <alignment/>
      <protection/>
    </xf>
    <xf numFmtId="0" fontId="2" fillId="0" borderId="13" xfId="72" applyFont="1" applyBorder="1">
      <alignment/>
      <protection/>
    </xf>
    <xf numFmtId="0" fontId="2" fillId="0" borderId="0" xfId="72" applyFont="1" applyBorder="1">
      <alignment/>
      <protection/>
    </xf>
    <xf numFmtId="0" fontId="2" fillId="0" borderId="17" xfId="72" applyFont="1" applyBorder="1">
      <alignment/>
      <protection/>
    </xf>
    <xf numFmtId="0" fontId="2" fillId="0" borderId="0" xfId="72" applyNumberFormat="1" applyFont="1" applyBorder="1">
      <alignment/>
      <protection/>
    </xf>
    <xf numFmtId="0" fontId="6" fillId="0" borderId="18" xfId="72" applyNumberFormat="1" applyFont="1" applyBorder="1" applyAlignment="1">
      <alignment horizontal="center" wrapText="1"/>
      <protection/>
    </xf>
    <xf numFmtId="0" fontId="6" fillId="0" borderId="19" xfId="72" applyFont="1" applyBorder="1" applyAlignment="1">
      <alignment horizontal="center" wrapText="1"/>
      <protection/>
    </xf>
    <xf numFmtId="0" fontId="2" fillId="0" borderId="20" xfId="72" applyNumberFormat="1" applyFont="1" applyBorder="1">
      <alignment/>
      <protection/>
    </xf>
    <xf numFmtId="164" fontId="2" fillId="0" borderId="21" xfId="72" applyNumberFormat="1" applyFont="1" applyBorder="1">
      <alignment/>
      <protection/>
    </xf>
    <xf numFmtId="0" fontId="2" fillId="0" borderId="22" xfId="72" applyNumberFormat="1" applyFont="1" applyBorder="1">
      <alignment/>
      <protection/>
    </xf>
    <xf numFmtId="0" fontId="2" fillId="0" borderId="23" xfId="72" applyFont="1" applyBorder="1">
      <alignment/>
      <protection/>
    </xf>
    <xf numFmtId="164" fontId="2" fillId="0" borderId="16" xfId="72" applyNumberFormat="1" applyFont="1" applyBorder="1">
      <alignment/>
      <protection/>
    </xf>
    <xf numFmtId="0" fontId="2" fillId="0" borderId="24" xfId="72" applyFont="1" applyBorder="1">
      <alignment/>
      <protection/>
    </xf>
    <xf numFmtId="164" fontId="2" fillId="0" borderId="13" xfId="72" applyNumberFormat="1" applyFont="1" applyBorder="1">
      <alignment/>
      <protection/>
    </xf>
    <xf numFmtId="0" fontId="2" fillId="0" borderId="0" xfId="72" applyFont="1" applyAlignment="1">
      <alignment wrapText="1"/>
      <protection/>
    </xf>
    <xf numFmtId="0" fontId="2" fillId="0" borderId="0" xfId="72" applyFont="1" applyAlignment="1">
      <alignment/>
      <protection/>
    </xf>
    <xf numFmtId="0" fontId="2" fillId="0" borderId="18" xfId="72" applyNumberFormat="1" applyFont="1" applyBorder="1" applyAlignment="1">
      <alignment horizontal="center" wrapText="1"/>
      <protection/>
    </xf>
    <xf numFmtId="0" fontId="2" fillId="0" borderId="11" xfId="72" applyNumberFormat="1" applyFont="1" applyBorder="1" applyAlignment="1">
      <alignment horizontal="center" wrapText="1"/>
      <protection/>
    </xf>
    <xf numFmtId="164" fontId="2" fillId="0" borderId="0" xfId="72" applyNumberFormat="1" applyFont="1">
      <alignment/>
      <protection/>
    </xf>
    <xf numFmtId="0" fontId="21" fillId="0" borderId="0" xfId="62" applyFont="1" applyAlignment="1">
      <alignment horizontal="left"/>
    </xf>
    <xf numFmtId="0" fontId="2" fillId="0" borderId="0" xfId="62" applyFont="1" applyAlignment="1">
      <alignment horizontal="center"/>
    </xf>
    <xf numFmtId="43" fontId="2" fillId="0" borderId="0" xfId="44" applyFont="1" applyAlignment="1">
      <alignment horizontal="center"/>
    </xf>
    <xf numFmtId="0" fontId="6" fillId="0" borderId="14" xfId="62" applyFont="1" applyBorder="1" applyAlignment="1">
      <alignment horizontal="center"/>
    </xf>
    <xf numFmtId="0" fontId="6" fillId="0" borderId="12" xfId="62" applyFont="1" applyBorder="1" applyAlignment="1">
      <alignment horizontal="center"/>
    </xf>
    <xf numFmtId="0" fontId="6" fillId="0" borderId="15" xfId="62" applyFont="1" applyBorder="1" applyAlignment="1">
      <alignment horizontal="center"/>
    </xf>
    <xf numFmtId="0" fontId="6" fillId="0" borderId="16" xfId="62" applyFont="1" applyBorder="1" applyAlignment="1">
      <alignment horizontal="center"/>
    </xf>
    <xf numFmtId="43" fontId="6" fillId="0" borderId="15" xfId="44" applyFont="1" applyBorder="1" applyAlignment="1">
      <alignment horizontal="center"/>
    </xf>
    <xf numFmtId="0" fontId="2" fillId="0" borderId="14" xfId="62" applyFont="1" applyBorder="1" applyAlignment="1">
      <alignment horizontal="right"/>
    </xf>
    <xf numFmtId="164" fontId="2" fillId="0" borderId="21" xfId="62" applyNumberFormat="1" applyFont="1" applyBorder="1" applyAlignment="1">
      <alignment horizontal="center"/>
    </xf>
    <xf numFmtId="1" fontId="2" fillId="0" borderId="12" xfId="62" applyNumberFormat="1" applyFont="1" applyBorder="1" applyAlignment="1">
      <alignment horizontal="center"/>
    </xf>
    <xf numFmtId="0" fontId="2" fillId="0" borderId="0" xfId="62" applyFont="1" applyBorder="1" applyAlignment="1">
      <alignment horizontal="left"/>
    </xf>
    <xf numFmtId="37" fontId="2" fillId="0" borderId="17" xfId="62" applyNumberFormat="1" applyFont="1" applyBorder="1" applyAlignment="1">
      <alignment horizontal="center"/>
    </xf>
    <xf numFmtId="37" fontId="2" fillId="0" borderId="24" xfId="44" applyNumberFormat="1" applyFont="1" applyFill="1" applyBorder="1" applyAlignment="1">
      <alignment horizontal="center"/>
    </xf>
    <xf numFmtId="37" fontId="2" fillId="0" borderId="21" xfId="44" applyNumberFormat="1" applyFont="1" applyFill="1" applyBorder="1" applyAlignment="1">
      <alignment horizontal="center"/>
    </xf>
    <xf numFmtId="39" fontId="2" fillId="0" borderId="0" xfId="44" applyNumberFormat="1" applyFont="1" applyBorder="1" applyAlignment="1">
      <alignment horizontal="center"/>
    </xf>
    <xf numFmtId="39" fontId="2" fillId="0" borderId="13" xfId="44" applyNumberFormat="1" applyFont="1" applyBorder="1" applyAlignment="1">
      <alignment horizontal="center"/>
    </xf>
    <xf numFmtId="0" fontId="2" fillId="0" borderId="12" xfId="62" applyFont="1" applyBorder="1" applyAlignment="1">
      <alignment horizontal="right"/>
    </xf>
    <xf numFmtId="164" fontId="2" fillId="0" borderId="13" xfId="62" applyNumberFormat="1" applyFont="1" applyBorder="1" applyAlignment="1">
      <alignment horizontal="center"/>
    </xf>
    <xf numFmtId="37" fontId="2" fillId="0" borderId="17" xfId="44" applyNumberFormat="1" applyFont="1" applyBorder="1" applyAlignment="1">
      <alignment horizontal="center"/>
    </xf>
    <xf numFmtId="37" fontId="2" fillId="0" borderId="0" xfId="44" applyNumberFormat="1" applyFont="1" applyBorder="1" applyAlignment="1">
      <alignment horizontal="center"/>
    </xf>
    <xf numFmtId="37" fontId="2" fillId="0" borderId="13" xfId="44" applyNumberFormat="1" applyFont="1" applyBorder="1" applyAlignment="1">
      <alignment horizontal="center"/>
    </xf>
    <xf numFmtId="37" fontId="2" fillId="0" borderId="17" xfId="44" applyNumberFormat="1" applyFont="1" applyFill="1" applyBorder="1" applyAlignment="1">
      <alignment horizontal="center"/>
    </xf>
    <xf numFmtId="37" fontId="2" fillId="0" borderId="13" xfId="44" applyNumberFormat="1" applyFont="1" applyFill="1" applyBorder="1" applyAlignment="1">
      <alignment horizontal="center"/>
    </xf>
    <xf numFmtId="0" fontId="2" fillId="0" borderId="15" xfId="62" applyFont="1" applyBorder="1" applyAlignment="1">
      <alignment horizontal="right"/>
    </xf>
    <xf numFmtId="37" fontId="2" fillId="0" borderId="23" xfId="62" applyNumberFormat="1" applyFont="1" applyBorder="1" applyAlignment="1">
      <alignment horizontal="center"/>
    </xf>
    <xf numFmtId="0" fontId="6" fillId="33" borderId="15" xfId="62" applyFont="1" applyFill="1" applyBorder="1" applyAlignment="1">
      <alignment horizontal="left"/>
    </xf>
    <xf numFmtId="37" fontId="6" fillId="33" borderId="11" xfId="62" applyNumberFormat="1" applyFont="1" applyFill="1" applyBorder="1" applyAlignment="1">
      <alignment horizontal="center"/>
    </xf>
    <xf numFmtId="37" fontId="6" fillId="33" borderId="10" xfId="62" applyNumberFormat="1" applyFont="1" applyFill="1" applyBorder="1" applyAlignment="1">
      <alignment horizontal="center"/>
    </xf>
    <xf numFmtId="0" fontId="6" fillId="34" borderId="11" xfId="62" applyFont="1" applyFill="1" applyBorder="1" applyAlignment="1">
      <alignment horizontal="center"/>
    </xf>
    <xf numFmtId="37" fontId="6" fillId="33" borderId="19" xfId="62" applyNumberFormat="1" applyFont="1" applyFill="1" applyBorder="1" applyAlignment="1">
      <alignment horizontal="center"/>
    </xf>
    <xf numFmtId="39" fontId="6" fillId="33" borderId="18" xfId="44" applyNumberFormat="1" applyFont="1" applyFill="1" applyBorder="1" applyAlignment="1">
      <alignment horizontal="center"/>
    </xf>
    <xf numFmtId="39" fontId="6" fillId="33" borderId="11" xfId="44" applyNumberFormat="1" applyFont="1" applyFill="1" applyBorder="1" applyAlignment="1">
      <alignment horizontal="center"/>
    </xf>
    <xf numFmtId="0" fontId="2" fillId="0" borderId="0" xfId="62" applyFont="1" applyFill="1" applyBorder="1" applyAlignment="1" quotePrefix="1">
      <alignment horizontal="left"/>
    </xf>
    <xf numFmtId="0" fontId="2" fillId="0" borderId="20" xfId="62" applyFont="1" applyFill="1" applyBorder="1" applyAlignment="1">
      <alignment horizontal="left"/>
    </xf>
    <xf numFmtId="0" fontId="2" fillId="0" borderId="0" xfId="62" applyFont="1" applyFill="1" applyBorder="1" applyAlignment="1">
      <alignment horizontal="left"/>
    </xf>
    <xf numFmtId="43" fontId="6" fillId="0" borderId="0" xfId="44" applyFont="1" applyBorder="1" applyAlignment="1">
      <alignment/>
    </xf>
    <xf numFmtId="9" fontId="6" fillId="0" borderId="0" xfId="78" applyNumberFormat="1" applyFont="1" applyBorder="1" applyAlignment="1">
      <alignment horizontal="center"/>
    </xf>
    <xf numFmtId="37" fontId="6" fillId="0" borderId="0" xfId="44" applyNumberFormat="1" applyFont="1" applyBorder="1" applyAlignment="1">
      <alignment horizontal="center"/>
    </xf>
    <xf numFmtId="43" fontId="6" fillId="0" borderId="0" xfId="44" applyFont="1" applyFill="1" applyBorder="1" applyAlignment="1">
      <alignment horizontal="center"/>
    </xf>
    <xf numFmtId="43" fontId="6" fillId="0" borderId="0" xfId="44" applyFont="1" applyBorder="1" applyAlignment="1">
      <alignment horizontal="center" wrapText="1"/>
    </xf>
    <xf numFmtId="43" fontId="6" fillId="0" borderId="13" xfId="44" applyFont="1" applyBorder="1" applyAlignment="1">
      <alignment horizontal="center" wrapText="1"/>
    </xf>
    <xf numFmtId="43" fontId="6" fillId="0" borderId="23" xfId="44" applyFont="1" applyBorder="1" applyAlignment="1">
      <alignment horizontal="center" wrapText="1"/>
    </xf>
    <xf numFmtId="43" fontId="6" fillId="0" borderId="16" xfId="44" applyFont="1" applyBorder="1" applyAlignment="1">
      <alignment horizontal="center" wrapText="1"/>
    </xf>
    <xf numFmtId="0" fontId="5" fillId="0" borderId="0" xfId="62" applyFont="1" applyAlignment="1">
      <alignment horizontal="left"/>
    </xf>
    <xf numFmtId="43" fontId="6" fillId="0" borderId="22" xfId="44" applyFont="1" applyBorder="1" applyAlignment="1">
      <alignment horizontal="center" wrapText="1"/>
    </xf>
    <xf numFmtId="37" fontId="2" fillId="0" borderId="20" xfId="44" applyNumberFormat="1" applyFont="1" applyFill="1" applyBorder="1" applyAlignment="1">
      <alignment horizontal="center"/>
    </xf>
    <xf numFmtId="37" fontId="2" fillId="0" borderId="0" xfId="44" applyNumberFormat="1" applyFont="1" applyFill="1" applyBorder="1" applyAlignment="1">
      <alignment horizontal="center"/>
    </xf>
    <xf numFmtId="37" fontId="6" fillId="33" borderId="18" xfId="62" applyNumberFormat="1" applyFont="1" applyFill="1" applyBorder="1" applyAlignment="1">
      <alignment horizontal="center"/>
    </xf>
    <xf numFmtId="0" fontId="10" fillId="0" borderId="0" xfId="62" applyFont="1" applyFill="1" applyAlignment="1">
      <alignment vertical="top" wrapText="1"/>
    </xf>
    <xf numFmtId="0" fontId="78" fillId="0" borderId="0" xfId="62" applyFont="1" applyFill="1" applyAlignment="1">
      <alignment vertical="top" wrapText="1"/>
    </xf>
    <xf numFmtId="167" fontId="2" fillId="0" borderId="0" xfId="44" applyNumberFormat="1" applyFont="1" applyAlignment="1">
      <alignment horizontal="center"/>
    </xf>
    <xf numFmtId="39" fontId="6" fillId="34" borderId="10" xfId="44" applyNumberFormat="1" applyFont="1" applyFill="1" applyBorder="1" applyAlignment="1">
      <alignment horizontal="center"/>
    </xf>
    <xf numFmtId="0" fontId="5" fillId="0" borderId="0" xfId="0" applyFont="1" applyAlignment="1">
      <alignment horizontal="left"/>
    </xf>
    <xf numFmtId="0" fontId="21" fillId="0" borderId="0" xfId="0" applyFont="1" applyAlignment="1">
      <alignment horizontal="left"/>
    </xf>
    <xf numFmtId="0" fontId="2" fillId="0" borderId="0" xfId="0" applyFont="1" applyAlignment="1">
      <alignment horizontal="center"/>
    </xf>
    <xf numFmtId="0" fontId="10" fillId="0" borderId="0" xfId="0" applyFont="1" applyAlignment="1">
      <alignment vertical="top" wrapText="1"/>
    </xf>
    <xf numFmtId="0" fontId="6" fillId="0" borderId="10" xfId="0" applyFont="1" applyBorder="1" applyAlignment="1">
      <alignment horizontal="center"/>
    </xf>
    <xf numFmtId="0" fontId="2" fillId="0" borderId="12" xfId="0" applyFont="1" applyBorder="1" applyAlignment="1">
      <alignment horizontal="right"/>
    </xf>
    <xf numFmtId="1" fontId="2" fillId="0" borderId="13" xfId="0" applyNumberFormat="1" applyFont="1" applyBorder="1" applyAlignment="1">
      <alignment horizontal="center"/>
    </xf>
    <xf numFmtId="0" fontId="2" fillId="0" borderId="15" xfId="0" applyFont="1" applyBorder="1" applyAlignment="1">
      <alignment horizontal="right"/>
    </xf>
    <xf numFmtId="0" fontId="6" fillId="33" borderId="15" xfId="0" applyFont="1" applyFill="1" applyBorder="1" applyAlignment="1">
      <alignment horizontal="right"/>
    </xf>
    <xf numFmtId="37" fontId="6" fillId="33" borderId="11" xfId="0" applyNumberFormat="1" applyFont="1" applyFill="1" applyBorder="1" applyAlignment="1">
      <alignment horizontal="center"/>
    </xf>
    <xf numFmtId="1" fontId="6" fillId="33" borderId="11" xfId="0" applyNumberFormat="1" applyFont="1" applyFill="1" applyBorder="1" applyAlignment="1">
      <alignment horizontal="center"/>
    </xf>
    <xf numFmtId="0" fontId="6" fillId="33" borderId="10" xfId="0" applyFont="1" applyFill="1" applyBorder="1" applyAlignment="1">
      <alignment horizontal="right"/>
    </xf>
    <xf numFmtId="39" fontId="6" fillId="33" borderId="10" xfId="0" applyNumberFormat="1" applyFont="1" applyFill="1" applyBorder="1" applyAlignment="1">
      <alignment horizontal="center"/>
    </xf>
    <xf numFmtId="0" fontId="2" fillId="0" borderId="0" xfId="0" applyFont="1" applyFill="1" applyBorder="1" applyAlignment="1" quotePrefix="1">
      <alignment horizontal="left"/>
    </xf>
    <xf numFmtId="0" fontId="2" fillId="0" borderId="0" xfId="0" applyFont="1" applyFill="1" applyBorder="1" applyAlignment="1">
      <alignment horizontal="left"/>
    </xf>
    <xf numFmtId="37" fontId="10" fillId="0" borderId="0" xfId="0" applyNumberFormat="1" applyFont="1" applyAlignment="1">
      <alignment vertical="top" wrapText="1"/>
    </xf>
    <xf numFmtId="0" fontId="2" fillId="0" borderId="23" xfId="0" applyFont="1" applyBorder="1" applyAlignment="1">
      <alignment horizontal="center"/>
    </xf>
    <xf numFmtId="0" fontId="2" fillId="0" borderId="22" xfId="0" applyFont="1" applyBorder="1" applyAlignment="1">
      <alignment horizontal="center"/>
    </xf>
    <xf numFmtId="0" fontId="2" fillId="0" borderId="16" xfId="0" applyFont="1" applyBorder="1" applyAlignment="1">
      <alignment horizontal="center"/>
    </xf>
    <xf numFmtId="2" fontId="2" fillId="0" borderId="0" xfId="0" applyNumberFormat="1" applyFont="1" applyBorder="1" applyAlignment="1">
      <alignment horizontal="center"/>
    </xf>
    <xf numFmtId="2" fontId="2" fillId="0" borderId="13" xfId="0" applyNumberFormat="1"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1" fontId="2" fillId="0" borderId="0" xfId="0" applyNumberFormat="1" applyFont="1" applyBorder="1" applyAlignment="1">
      <alignment horizontal="center"/>
    </xf>
    <xf numFmtId="1" fontId="2" fillId="0" borderId="22" xfId="0" applyNumberFormat="1" applyFont="1" applyBorder="1" applyAlignment="1">
      <alignment horizontal="center"/>
    </xf>
    <xf numFmtId="1" fontId="2" fillId="0" borderId="16" xfId="0" applyNumberFormat="1" applyFont="1" applyBorder="1" applyAlignment="1">
      <alignment horizontal="center"/>
    </xf>
    <xf numFmtId="2" fontId="2" fillId="0" borderId="22" xfId="0" applyNumberFormat="1" applyFont="1" applyBorder="1" applyAlignment="1">
      <alignment horizontal="center"/>
    </xf>
    <xf numFmtId="2" fontId="2" fillId="0" borderId="16" xfId="0" applyNumberFormat="1" applyFont="1" applyBorder="1" applyAlignment="1">
      <alignment horizontal="center"/>
    </xf>
    <xf numFmtId="0" fontId="2" fillId="0" borderId="0" xfId="75" applyFont="1" applyAlignment="1">
      <alignment horizontal="center"/>
      <protection/>
    </xf>
    <xf numFmtId="0" fontId="2" fillId="0" borderId="0" xfId="62" applyFont="1" applyBorder="1" applyAlignment="1">
      <alignment horizontal="center"/>
    </xf>
    <xf numFmtId="0" fontId="2" fillId="0" borderId="13" xfId="62" applyFont="1" applyBorder="1" applyAlignment="1">
      <alignment horizontal="center"/>
    </xf>
    <xf numFmtId="0" fontId="2" fillId="0" borderId="20" xfId="75" applyFont="1" applyBorder="1" applyAlignment="1">
      <alignment horizontal="center"/>
      <protection/>
    </xf>
    <xf numFmtId="0" fontId="2" fillId="0" borderId="21" xfId="75" applyFont="1" applyBorder="1" applyAlignment="1">
      <alignment horizontal="center"/>
      <protection/>
    </xf>
    <xf numFmtId="0" fontId="2" fillId="0" borderId="0" xfId="75" applyFont="1" applyBorder="1" applyAlignment="1">
      <alignment horizontal="center"/>
      <protection/>
    </xf>
    <xf numFmtId="0" fontId="2" fillId="0" borderId="13" xfId="75" applyFont="1" applyBorder="1" applyAlignment="1">
      <alignment horizontal="center"/>
      <protection/>
    </xf>
    <xf numFmtId="1" fontId="2" fillId="0" borderId="0" xfId="62" applyNumberFormat="1" applyFont="1" applyBorder="1" applyAlignment="1">
      <alignment horizontal="center"/>
    </xf>
    <xf numFmtId="1" fontId="2" fillId="0" borderId="13" xfId="62" applyNumberFormat="1" applyFont="1" applyBorder="1" applyAlignment="1">
      <alignment horizontal="center"/>
    </xf>
    <xf numFmtId="1" fontId="2" fillId="0" borderId="22" xfId="62" applyNumberFormat="1" applyFont="1" applyBorder="1" applyAlignment="1">
      <alignment horizontal="center"/>
    </xf>
    <xf numFmtId="1" fontId="2" fillId="0" borderId="16" xfId="62" applyNumberFormat="1" applyFont="1" applyBorder="1" applyAlignment="1">
      <alignment horizontal="center"/>
    </xf>
    <xf numFmtId="0" fontId="2" fillId="0" borderId="22" xfId="62" applyFont="1" applyBorder="1" applyAlignment="1">
      <alignment horizontal="center"/>
    </xf>
    <xf numFmtId="0" fontId="2" fillId="0" borderId="16" xfId="62" applyFont="1" applyBorder="1" applyAlignment="1">
      <alignment horizontal="center"/>
    </xf>
    <xf numFmtId="1" fontId="2" fillId="0" borderId="0" xfId="0" applyNumberFormat="1" applyFont="1" applyAlignment="1">
      <alignment horizontal="center"/>
    </xf>
    <xf numFmtId="0" fontId="2" fillId="0" borderId="0" xfId="75" applyFont="1">
      <alignment/>
      <protection/>
    </xf>
    <xf numFmtId="0" fontId="2" fillId="0" borderId="0" xfId="0" applyFont="1" applyAlignment="1">
      <alignment/>
    </xf>
    <xf numFmtId="0" fontId="6" fillId="0" borderId="20" xfId="0" applyFont="1" applyBorder="1" applyAlignment="1">
      <alignment/>
    </xf>
    <xf numFmtId="49" fontId="2" fillId="0" borderId="0" xfId="0" applyNumberFormat="1" applyFont="1" applyAlignment="1">
      <alignment/>
    </xf>
    <xf numFmtId="0" fontId="6" fillId="0" borderId="14" xfId="0" applyFont="1" applyFill="1" applyBorder="1" applyAlignment="1">
      <alignment horizontal="left"/>
    </xf>
    <xf numFmtId="0" fontId="6" fillId="0" borderId="14" xfId="0" applyFont="1" applyBorder="1" applyAlignment="1">
      <alignment/>
    </xf>
    <xf numFmtId="0" fontId="2" fillId="0" borderId="12" xfId="0" applyFont="1" applyFill="1" applyBorder="1" applyAlignment="1">
      <alignment horizontal="center"/>
    </xf>
    <xf numFmtId="0" fontId="6" fillId="0" borderId="12" xfId="0" applyFont="1" applyBorder="1" applyAlignment="1">
      <alignment/>
    </xf>
    <xf numFmtId="0" fontId="6" fillId="0" borderId="12" xfId="0" applyFont="1" applyFill="1" applyBorder="1" applyAlignment="1">
      <alignment/>
    </xf>
    <xf numFmtId="0" fontId="6" fillId="0" borderId="15" xfId="0" applyFont="1" applyFill="1" applyBorder="1" applyAlignment="1">
      <alignment horizontal="left"/>
    </xf>
    <xf numFmtId="0" fontId="6" fillId="0" borderId="15" xfId="0" applyFont="1" applyBorder="1" applyAlignment="1">
      <alignment/>
    </xf>
    <xf numFmtId="0" fontId="6" fillId="0" borderId="21" xfId="0" applyFont="1" applyBorder="1" applyAlignment="1">
      <alignment/>
    </xf>
    <xf numFmtId="0" fontId="2" fillId="0" borderId="23" xfId="0" applyFont="1" applyBorder="1" applyAlignment="1">
      <alignment horizontal="left"/>
    </xf>
    <xf numFmtId="0" fontId="6" fillId="0" borderId="16" xfId="0" applyFont="1" applyBorder="1" applyAlignment="1">
      <alignment/>
    </xf>
    <xf numFmtId="0" fontId="6" fillId="0" borderId="14" xfId="0" applyFont="1" applyBorder="1" applyAlignment="1">
      <alignment horizontal="left"/>
    </xf>
    <xf numFmtId="0" fontId="6" fillId="0" borderId="12" xfId="0" applyFont="1" applyBorder="1" applyAlignment="1">
      <alignment horizontal="left"/>
    </xf>
    <xf numFmtId="0" fontId="6" fillId="0" borderId="12" xfId="0" applyFont="1" applyFill="1" applyBorder="1" applyAlignment="1">
      <alignment horizontal="left"/>
    </xf>
    <xf numFmtId="0" fontId="6" fillId="0" borderId="15" xfId="0" applyFont="1" applyFill="1" applyBorder="1" applyAlignment="1">
      <alignment horizontal="center"/>
    </xf>
    <xf numFmtId="0" fontId="6" fillId="0" borderId="15" xfId="0" applyFont="1" applyBorder="1" applyAlignment="1">
      <alignment/>
    </xf>
    <xf numFmtId="0" fontId="6" fillId="0" borderId="23" xfId="0" applyFont="1" applyFill="1" applyBorder="1" applyAlignment="1">
      <alignment/>
    </xf>
    <xf numFmtId="0" fontId="6" fillId="0" borderId="14" xfId="62" applyFont="1" applyBorder="1" applyAlignment="1">
      <alignment horizontal="left"/>
    </xf>
    <xf numFmtId="0" fontId="6" fillId="0" borderId="12" xfId="62" applyFont="1" applyBorder="1" applyAlignment="1">
      <alignment/>
    </xf>
    <xf numFmtId="0" fontId="6" fillId="0" borderId="24" xfId="75" applyFont="1" applyBorder="1">
      <alignment/>
      <protection/>
    </xf>
    <xf numFmtId="0" fontId="6" fillId="0" borderId="14" xfId="75" applyFont="1" applyBorder="1">
      <alignment/>
      <protection/>
    </xf>
    <xf numFmtId="0" fontId="6" fillId="0" borderId="17" xfId="75" applyFont="1" applyBorder="1">
      <alignment/>
      <protection/>
    </xf>
    <xf numFmtId="0" fontId="6" fillId="0" borderId="12" xfId="75" applyFont="1" applyBorder="1">
      <alignment/>
      <protection/>
    </xf>
    <xf numFmtId="0" fontId="6" fillId="0" borderId="12" xfId="62" applyFont="1" applyBorder="1" applyAlignment="1">
      <alignment/>
    </xf>
    <xf numFmtId="0" fontId="6" fillId="0" borderId="23" xfId="75" applyFont="1" applyBorder="1">
      <alignment/>
      <protection/>
    </xf>
    <xf numFmtId="0" fontId="6" fillId="0" borderId="15" xfId="62" applyFont="1" applyBorder="1" applyAlignment="1">
      <alignment/>
    </xf>
    <xf numFmtId="0" fontId="6" fillId="0" borderId="15" xfId="62" applyFont="1" applyBorder="1" applyAlignment="1">
      <alignment/>
    </xf>
    <xf numFmtId="0" fontId="6" fillId="0" borderId="0" xfId="0" applyFont="1" applyBorder="1" applyAlignment="1">
      <alignment/>
    </xf>
    <xf numFmtId="0" fontId="2" fillId="0" borderId="17" xfId="0" applyFont="1" applyFill="1" applyBorder="1" applyAlignment="1">
      <alignment horizontal="center"/>
    </xf>
    <xf numFmtId="0" fontId="6" fillId="0" borderId="0" xfId="75" applyFont="1" applyBorder="1">
      <alignment/>
      <protection/>
    </xf>
    <xf numFmtId="49" fontId="6" fillId="0" borderId="24" xfId="0" applyNumberFormat="1"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49" fontId="6" fillId="0" borderId="0" xfId="0" applyNumberFormat="1" applyFont="1" applyAlignment="1">
      <alignment/>
    </xf>
    <xf numFmtId="0" fontId="6" fillId="0" borderId="0" xfId="0" applyFont="1" applyAlignment="1">
      <alignment/>
    </xf>
    <xf numFmtId="49" fontId="6" fillId="0" borderId="20" xfId="62" applyNumberFormat="1" applyFont="1" applyBorder="1" applyAlignment="1">
      <alignment horizontal="center"/>
    </xf>
    <xf numFmtId="49" fontId="6" fillId="0" borderId="21" xfId="62" applyNumberFormat="1" applyFont="1" applyBorder="1" applyAlignment="1">
      <alignment horizontal="center"/>
    </xf>
    <xf numFmtId="0" fontId="6" fillId="0" borderId="0" xfId="75" applyFont="1">
      <alignment/>
      <protection/>
    </xf>
    <xf numFmtId="0" fontId="6" fillId="0" borderId="24" xfId="0" applyFont="1" applyFill="1" applyBorder="1" applyAlignment="1">
      <alignment/>
    </xf>
    <xf numFmtId="166" fontId="2" fillId="0" borderId="20" xfId="0" applyNumberFormat="1" applyFont="1" applyBorder="1" applyAlignment="1">
      <alignment horizontal="center"/>
    </xf>
    <xf numFmtId="166" fontId="2" fillId="0" borderId="21" xfId="0" applyNumberFormat="1" applyFont="1" applyBorder="1" applyAlignment="1">
      <alignment horizontal="center"/>
    </xf>
    <xf numFmtId="0" fontId="2" fillId="0" borderId="23" xfId="75" applyFont="1" applyBorder="1">
      <alignment/>
      <protection/>
    </xf>
    <xf numFmtId="0" fontId="2" fillId="0" borderId="22" xfId="75" applyFont="1" applyBorder="1" applyAlignment="1">
      <alignment horizontal="left"/>
      <protection/>
    </xf>
    <xf numFmtId="0" fontId="2" fillId="0" borderId="22" xfId="75" applyFont="1" applyBorder="1" applyAlignment="1">
      <alignment horizontal="center"/>
      <protection/>
    </xf>
    <xf numFmtId="0" fontId="2" fillId="0" borderId="16" xfId="75" applyFont="1" applyBorder="1" applyAlignment="1">
      <alignment horizontal="center"/>
      <protection/>
    </xf>
    <xf numFmtId="0" fontId="8" fillId="35" borderId="21" xfId="73" applyFont="1" applyFill="1" applyBorder="1" applyAlignment="1">
      <alignment horizontal="left" vertical="center" wrapText="1"/>
      <protection/>
    </xf>
    <xf numFmtId="0" fontId="8" fillId="36" borderId="11" xfId="73" applyFont="1" applyFill="1" applyBorder="1" applyAlignment="1">
      <alignment horizontal="left" vertical="center" wrapText="1"/>
      <protection/>
    </xf>
    <xf numFmtId="0" fontId="8" fillId="35" borderId="11" xfId="73" applyFont="1" applyFill="1" applyBorder="1" applyAlignment="1">
      <alignment horizontal="left" vertical="center" wrapText="1"/>
      <protection/>
    </xf>
    <xf numFmtId="0" fontId="8" fillId="37" borderId="16" xfId="73" applyFont="1" applyFill="1" applyBorder="1" applyAlignment="1">
      <alignment horizontal="left" vertical="center" wrapText="1"/>
      <protection/>
    </xf>
    <xf numFmtId="0" fontId="8" fillId="36" borderId="16" xfId="73" applyFont="1" applyFill="1" applyBorder="1" applyAlignment="1">
      <alignment horizontal="left" vertical="center" wrapText="1"/>
      <protection/>
    </xf>
    <xf numFmtId="0" fontId="8" fillId="0" borderId="0" xfId="73" applyFont="1" applyFill="1" applyAlignment="1">
      <alignment horizontal="left" wrapText="1"/>
      <protection/>
    </xf>
    <xf numFmtId="0" fontId="8" fillId="0" borderId="0" xfId="73" applyFont="1" applyAlignment="1">
      <alignment horizontal="left" vertical="center" wrapText="1"/>
      <protection/>
    </xf>
    <xf numFmtId="0" fontId="8" fillId="0" borderId="0" xfId="73" applyFont="1" applyFill="1" applyBorder="1" applyAlignment="1">
      <alignment horizontal="left" wrapText="1"/>
      <protection/>
    </xf>
    <xf numFmtId="0" fontId="7" fillId="0" borderId="25" xfId="73" applyFont="1" applyBorder="1" applyAlignment="1">
      <alignment horizontal="left" vertical="top"/>
      <protection/>
    </xf>
    <xf numFmtId="0" fontId="7" fillId="0" borderId="25" xfId="73" applyFont="1" applyFill="1" applyBorder="1" applyAlignment="1">
      <alignment horizontal="left" vertical="top" wrapText="1"/>
      <protection/>
    </xf>
    <xf numFmtId="0" fontId="7" fillId="0" borderId="26" xfId="73" applyFont="1" applyBorder="1" applyAlignment="1">
      <alignment horizontal="left" vertical="top" wrapText="1"/>
      <protection/>
    </xf>
    <xf numFmtId="0" fontId="8" fillId="38" borderId="11" xfId="73" applyFont="1" applyFill="1" applyBorder="1" applyAlignment="1">
      <alignment horizontal="left" vertical="center" wrapText="1"/>
      <protection/>
    </xf>
    <xf numFmtId="0" fontId="8" fillId="38" borderId="11" xfId="73" applyFont="1" applyFill="1" applyBorder="1" applyAlignment="1">
      <alignment horizontal="left" wrapText="1"/>
      <protection/>
    </xf>
    <xf numFmtId="0" fontId="8" fillId="36" borderId="11" xfId="73" applyFont="1" applyFill="1" applyBorder="1" applyAlignment="1">
      <alignment horizontal="left" vertical="top" wrapText="1"/>
      <protection/>
    </xf>
    <xf numFmtId="0" fontId="6" fillId="0" borderId="27" xfId="73" applyFont="1" applyFill="1" applyBorder="1" applyAlignment="1">
      <alignment vertical="top" wrapText="1"/>
      <protection/>
    </xf>
    <xf numFmtId="0" fontId="6" fillId="0" borderId="27" xfId="73" applyFont="1" applyBorder="1" applyAlignment="1">
      <alignment vertical="top" wrapText="1"/>
      <protection/>
    </xf>
    <xf numFmtId="0" fontId="6" fillId="0" borderId="26" xfId="73" applyFont="1" applyBorder="1" applyAlignment="1">
      <alignment vertical="top" wrapText="1"/>
      <protection/>
    </xf>
    <xf numFmtId="0" fontId="6" fillId="0" borderId="28" xfId="73" applyFont="1" applyBorder="1" applyAlignment="1">
      <alignment wrapText="1"/>
      <protection/>
    </xf>
    <xf numFmtId="0" fontId="6" fillId="0" borderId="29" xfId="73" applyFont="1" applyBorder="1" applyAlignment="1">
      <alignment wrapText="1"/>
      <protection/>
    </xf>
    <xf numFmtId="0" fontId="6" fillId="0" borderId="18" xfId="73" applyFont="1" applyBorder="1" applyAlignment="1">
      <alignment wrapText="1"/>
      <protection/>
    </xf>
    <xf numFmtId="0" fontId="6" fillId="0" borderId="30" xfId="73" applyFont="1" applyBorder="1" applyAlignment="1">
      <alignment wrapText="1"/>
      <protection/>
    </xf>
    <xf numFmtId="0" fontId="8" fillId="0" borderId="0" xfId="73" applyNumberFormat="1" applyFont="1" applyFill="1" applyBorder="1" applyAlignment="1">
      <alignment horizontal="left" vertical="center" wrapText="1"/>
      <protection/>
    </xf>
    <xf numFmtId="0" fontId="4" fillId="0" borderId="0" xfId="74" applyFont="1" applyBorder="1" applyAlignment="1">
      <alignment vertical="top"/>
      <protection/>
    </xf>
    <xf numFmtId="0" fontId="8" fillId="36" borderId="11" xfId="73" applyFont="1" applyFill="1" applyBorder="1" applyAlignment="1">
      <alignment vertical="center" wrapText="1"/>
      <protection/>
    </xf>
    <xf numFmtId="0" fontId="8" fillId="36" borderId="11" xfId="73" applyFont="1" applyFill="1" applyBorder="1" applyAlignment="1">
      <alignment horizontal="left" wrapText="1"/>
      <protection/>
    </xf>
    <xf numFmtId="0" fontId="6" fillId="0" borderId="31" xfId="73" applyFont="1" applyBorder="1" applyAlignment="1">
      <alignment wrapText="1"/>
      <protection/>
    </xf>
    <xf numFmtId="0" fontId="6" fillId="0" borderId="11" xfId="73" applyFont="1" applyBorder="1" applyAlignment="1">
      <alignment wrapText="1"/>
      <protection/>
    </xf>
    <xf numFmtId="0" fontId="6" fillId="0" borderId="10" xfId="62" applyFont="1" applyBorder="1" applyAlignment="1">
      <alignment horizontal="center"/>
    </xf>
    <xf numFmtId="0" fontId="2" fillId="0" borderId="0" xfId="73" applyFill="1" applyAlignment="1">
      <alignment vertical="top"/>
      <protection/>
    </xf>
    <xf numFmtId="0" fontId="2" fillId="0" borderId="0" xfId="73" applyBorder="1" applyAlignment="1">
      <alignment vertical="top"/>
      <protection/>
    </xf>
    <xf numFmtId="0" fontId="2" fillId="0" borderId="10" xfId="73" applyFont="1" applyBorder="1" applyAlignment="1">
      <alignment horizontal="left" vertical="top" wrapText="1"/>
      <protection/>
    </xf>
    <xf numFmtId="0" fontId="2" fillId="0" borderId="32" xfId="73" applyFont="1" applyBorder="1" applyAlignment="1">
      <alignment horizontal="left" vertical="top" wrapText="1"/>
      <protection/>
    </xf>
    <xf numFmtId="0" fontId="2" fillId="37" borderId="11" xfId="73" applyFont="1" applyFill="1" applyBorder="1" applyAlignment="1">
      <alignment horizontal="left" vertical="center" wrapText="1"/>
      <protection/>
    </xf>
    <xf numFmtId="0" fontId="2" fillId="0" borderId="33" xfId="73" applyFont="1" applyBorder="1" applyAlignment="1">
      <alignment vertical="top" wrapText="1"/>
      <protection/>
    </xf>
    <xf numFmtId="0" fontId="2" fillId="37" borderId="34" xfId="73" applyFont="1" applyFill="1" applyBorder="1" applyAlignment="1">
      <alignment horizontal="left" vertical="center" wrapText="1"/>
      <protection/>
    </xf>
    <xf numFmtId="0" fontId="2" fillId="37" borderId="35" xfId="73" applyFont="1" applyFill="1" applyBorder="1" applyAlignment="1">
      <alignment vertical="center" wrapText="1"/>
      <protection/>
    </xf>
    <xf numFmtId="0" fontId="2" fillId="37" borderId="21" xfId="73" applyFont="1" applyFill="1" applyBorder="1" applyAlignment="1">
      <alignment horizontal="left" vertical="center" wrapText="1"/>
      <protection/>
    </xf>
    <xf numFmtId="0" fontId="2" fillId="0" borderId="33" xfId="73" applyFont="1" applyFill="1" applyBorder="1" applyAlignment="1">
      <alignment vertical="top" wrapText="1"/>
      <protection/>
    </xf>
    <xf numFmtId="0" fontId="2" fillId="0" borderId="31" xfId="73" applyFont="1" applyBorder="1" applyAlignment="1">
      <alignment wrapText="1"/>
      <protection/>
    </xf>
    <xf numFmtId="0" fontId="2" fillId="37" borderId="16" xfId="73" applyFont="1" applyFill="1" applyBorder="1" applyAlignment="1">
      <alignment horizontal="left" vertical="center" wrapText="1"/>
      <protection/>
    </xf>
    <xf numFmtId="0" fontId="2" fillId="0" borderId="11" xfId="73" applyFont="1" applyBorder="1" applyAlignment="1">
      <alignment wrapText="1"/>
      <protection/>
    </xf>
    <xf numFmtId="0" fontId="2" fillId="0" borderId="36" xfId="73" applyFont="1" applyBorder="1" applyAlignment="1">
      <alignment wrapText="1"/>
      <protection/>
    </xf>
    <xf numFmtId="0" fontId="2" fillId="0" borderId="33" xfId="73" applyFont="1" applyBorder="1" applyAlignment="1">
      <alignment wrapText="1"/>
      <protection/>
    </xf>
    <xf numFmtId="1" fontId="2" fillId="0" borderId="0" xfId="0" applyNumberFormat="1" applyFont="1" applyFill="1" applyBorder="1" applyAlignment="1">
      <alignment horizontal="center"/>
    </xf>
    <xf numFmtId="1" fontId="2" fillId="0" borderId="13" xfId="0" applyNumberFormat="1" applyFont="1" applyFill="1" applyBorder="1" applyAlignment="1">
      <alignment horizontal="center"/>
    </xf>
    <xf numFmtId="2" fontId="2" fillId="0" borderId="0" xfId="0" applyNumberFormat="1" applyFont="1" applyFill="1" applyBorder="1" applyAlignment="1">
      <alignment horizontal="center"/>
    </xf>
    <xf numFmtId="2" fontId="2" fillId="0" borderId="13" xfId="0" applyNumberFormat="1" applyFont="1" applyFill="1" applyBorder="1" applyAlignment="1">
      <alignment horizontal="center"/>
    </xf>
    <xf numFmtId="2" fontId="2" fillId="0" borderId="22" xfId="0" applyNumberFormat="1" applyFont="1" applyFill="1" applyBorder="1" applyAlignment="1">
      <alignment horizontal="center"/>
    </xf>
    <xf numFmtId="2" fontId="2" fillId="0" borderId="16" xfId="0" applyNumberFormat="1" applyFont="1" applyFill="1" applyBorder="1" applyAlignment="1">
      <alignment horizontal="center"/>
    </xf>
    <xf numFmtId="0" fontId="6" fillId="0" borderId="24" xfId="0" applyFont="1" applyFill="1" applyBorder="1" applyAlignment="1">
      <alignment horizontal="right" vertical="top"/>
    </xf>
    <xf numFmtId="43" fontId="6" fillId="0" borderId="10" xfId="44" applyFont="1" applyBorder="1" applyAlignment="1">
      <alignment horizontal="center"/>
    </xf>
    <xf numFmtId="0" fontId="2" fillId="0" borderId="26" xfId="73" applyFont="1" applyBorder="1" applyAlignment="1">
      <alignment horizontal="left" vertical="top" wrapText="1"/>
      <protection/>
    </xf>
    <xf numFmtId="0" fontId="15" fillId="0" borderId="0" xfId="62" applyFont="1" applyAlignment="1">
      <alignment vertical="top" wrapText="1"/>
    </xf>
    <xf numFmtId="0" fontId="29" fillId="0" borderId="0" xfId="74" applyFont="1" applyBorder="1" applyAlignment="1">
      <alignment vertical="top"/>
      <protection/>
    </xf>
    <xf numFmtId="0" fontId="2" fillId="38" borderId="15" xfId="73" applyFont="1" applyFill="1" applyBorder="1" applyAlignment="1">
      <alignment vertical="top" wrapText="1"/>
      <protection/>
    </xf>
    <xf numFmtId="0" fontId="2" fillId="0" borderId="15" xfId="73" applyFont="1" applyFill="1" applyBorder="1" applyAlignment="1">
      <alignment vertical="top" wrapText="1"/>
      <protection/>
    </xf>
    <xf numFmtId="0" fontId="2" fillId="0" borderId="35" xfId="73" applyFont="1" applyBorder="1" applyAlignment="1">
      <alignment horizontal="left" vertical="top" wrapText="1"/>
      <protection/>
    </xf>
    <xf numFmtId="0" fontId="2" fillId="38" borderId="10" xfId="73" applyFont="1" applyFill="1" applyBorder="1" applyAlignment="1">
      <alignment vertical="top" wrapText="1"/>
      <protection/>
    </xf>
    <xf numFmtId="0" fontId="2" fillId="0" borderId="10" xfId="73" applyFont="1" applyFill="1" applyBorder="1" applyAlignment="1">
      <alignment vertical="top" wrapText="1"/>
      <protection/>
    </xf>
    <xf numFmtId="0" fontId="2" fillId="0" borderId="32" xfId="73" applyFont="1" applyBorder="1" applyAlignment="1">
      <alignment vertical="top" wrapText="1"/>
      <protection/>
    </xf>
    <xf numFmtId="0" fontId="2" fillId="0" borderId="37" xfId="73" applyFont="1" applyBorder="1" applyAlignment="1">
      <alignment horizontal="left" vertical="top" wrapText="1"/>
      <protection/>
    </xf>
    <xf numFmtId="0" fontId="2" fillId="0" borderId="26" xfId="73" applyFont="1" applyFill="1" applyBorder="1" applyAlignment="1">
      <alignment horizontal="left" vertical="top" wrapText="1"/>
      <protection/>
    </xf>
    <xf numFmtId="0" fontId="8" fillId="36" borderId="21" xfId="73" applyFont="1" applyFill="1" applyBorder="1" applyAlignment="1">
      <alignment horizontal="left" vertical="center" wrapText="1"/>
      <protection/>
    </xf>
    <xf numFmtId="0" fontId="2" fillId="38" borderId="14" xfId="73" applyFont="1" applyFill="1" applyBorder="1" applyAlignment="1">
      <alignment vertical="top" wrapText="1"/>
      <protection/>
    </xf>
    <xf numFmtId="0" fontId="2" fillId="0" borderId="14" xfId="73" applyFont="1" applyFill="1" applyBorder="1" applyAlignment="1">
      <alignment vertical="top" wrapText="1"/>
      <protection/>
    </xf>
    <xf numFmtId="0" fontId="2" fillId="0" borderId="38" xfId="73" applyFont="1" applyBorder="1" applyAlignment="1">
      <alignment vertical="top" wrapText="1"/>
      <protection/>
    </xf>
    <xf numFmtId="0" fontId="2" fillId="0" borderId="39" xfId="73" applyFont="1" applyBorder="1" applyAlignment="1">
      <alignment vertical="top" wrapText="1"/>
      <protection/>
    </xf>
    <xf numFmtId="0" fontId="2" fillId="0" borderId="40" xfId="73" applyFont="1" applyBorder="1" applyAlignment="1">
      <alignment vertical="top" wrapText="1"/>
      <protection/>
    </xf>
    <xf numFmtId="0" fontId="2" fillId="0" borderId="41" xfId="73" applyFont="1" applyFill="1" applyBorder="1" applyAlignment="1">
      <alignment vertical="top" wrapText="1"/>
      <protection/>
    </xf>
    <xf numFmtId="0" fontId="2" fillId="38" borderId="10" xfId="73" applyFont="1" applyFill="1" applyBorder="1" applyAlignment="1">
      <alignment vertical="center" wrapText="1"/>
      <protection/>
    </xf>
    <xf numFmtId="0" fontId="2" fillId="0" borderId="32" xfId="73" applyFont="1" applyFill="1" applyBorder="1" applyAlignment="1">
      <alignment vertical="top" wrapText="1"/>
      <protection/>
    </xf>
    <xf numFmtId="0" fontId="2" fillId="39" borderId="11" xfId="73" applyFont="1" applyFill="1" applyBorder="1" applyAlignment="1">
      <alignment horizontal="left" vertical="center" wrapText="1"/>
      <protection/>
    </xf>
    <xf numFmtId="0" fontId="2" fillId="38" borderId="15" xfId="73" applyFont="1" applyFill="1" applyBorder="1" applyAlignment="1">
      <alignment wrapText="1"/>
      <protection/>
    </xf>
    <xf numFmtId="0" fontId="2" fillId="38" borderId="10" xfId="73" applyFont="1" applyFill="1" applyBorder="1" applyAlignment="1">
      <alignment horizontal="center" vertical="center" wrapText="1"/>
      <protection/>
    </xf>
    <xf numFmtId="0" fontId="31" fillId="37" borderId="42" xfId="62" applyFont="1" applyFill="1" applyBorder="1" applyAlignment="1">
      <alignment vertical="center" wrapText="1"/>
    </xf>
    <xf numFmtId="0" fontId="2" fillId="0" borderId="37" xfId="73" applyFont="1" applyFill="1" applyBorder="1" applyAlignment="1">
      <alignment horizontal="left" vertical="top" wrapText="1"/>
      <protection/>
    </xf>
    <xf numFmtId="0" fontId="2" fillId="38" borderId="43" xfId="73" applyFont="1" applyFill="1" applyBorder="1" applyAlignment="1">
      <alignment vertical="center" wrapText="1"/>
      <protection/>
    </xf>
    <xf numFmtId="0" fontId="2" fillId="0" borderId="39" xfId="73" applyFont="1" applyFill="1" applyBorder="1" applyAlignment="1">
      <alignment vertical="top" wrapText="1"/>
      <protection/>
    </xf>
    <xf numFmtId="0" fontId="2" fillId="0" borderId="40" xfId="73" applyFont="1" applyFill="1" applyBorder="1" applyAlignment="1">
      <alignment vertical="top" wrapText="1"/>
      <protection/>
    </xf>
    <xf numFmtId="0" fontId="2" fillId="0" borderId="27" xfId="73" applyFont="1" applyBorder="1" applyAlignment="1">
      <alignment horizontal="left" vertical="top" wrapText="1"/>
      <protection/>
    </xf>
    <xf numFmtId="0" fontId="2" fillId="0" borderId="28" xfId="73" applyFont="1" applyBorder="1" applyAlignment="1">
      <alignment wrapText="1"/>
      <protection/>
    </xf>
    <xf numFmtId="0" fontId="2" fillId="0" borderId="29" xfId="73" applyFont="1" applyBorder="1" applyAlignment="1">
      <alignment wrapText="1"/>
      <protection/>
    </xf>
    <xf numFmtId="0" fontId="2" fillId="0" borderId="30" xfId="73" applyFont="1" applyFill="1" applyBorder="1" applyAlignment="1">
      <alignment wrapText="1"/>
      <protection/>
    </xf>
    <xf numFmtId="0" fontId="2" fillId="37" borderId="13" xfId="73" applyFont="1" applyFill="1" applyBorder="1" applyAlignment="1">
      <alignment horizontal="left" vertical="center" wrapText="1"/>
      <protection/>
    </xf>
    <xf numFmtId="0" fontId="2" fillId="0" borderId="18" xfId="73" applyFont="1" applyBorder="1" applyAlignment="1">
      <alignment wrapText="1"/>
      <protection/>
    </xf>
    <xf numFmtId="0" fontId="2" fillId="0" borderId="30" xfId="73" applyFont="1" applyBorder="1" applyAlignment="1">
      <alignment wrapText="1"/>
      <protection/>
    </xf>
    <xf numFmtId="0" fontId="21" fillId="37" borderId="11" xfId="73" applyFont="1" applyFill="1" applyBorder="1" applyAlignment="1">
      <alignment horizontal="left" vertical="center" wrapText="1"/>
      <protection/>
    </xf>
    <xf numFmtId="0" fontId="13" fillId="36" borderId="11" xfId="73" applyFont="1" applyFill="1" applyBorder="1" applyAlignment="1">
      <alignment horizontal="left" vertical="center" wrapText="1"/>
      <protection/>
    </xf>
    <xf numFmtId="0" fontId="2" fillId="38" borderId="10" xfId="73" applyFont="1" applyFill="1" applyBorder="1" applyAlignment="1">
      <alignment wrapText="1"/>
      <protection/>
    </xf>
    <xf numFmtId="0" fontId="6" fillId="0" borderId="26" xfId="73" applyFont="1" applyFill="1" applyBorder="1" applyAlignment="1">
      <alignment vertical="top" wrapText="1"/>
      <protection/>
    </xf>
    <xf numFmtId="0" fontId="2" fillId="0" borderId="11" xfId="73" applyFont="1" applyFill="1" applyBorder="1" applyAlignment="1">
      <alignment horizontal="left" vertical="center" wrapText="1"/>
      <protection/>
    </xf>
    <xf numFmtId="0" fontId="8" fillId="0" borderId="18" xfId="73" applyFont="1" applyFill="1" applyBorder="1" applyAlignment="1">
      <alignment horizontal="left" vertical="center" wrapText="1"/>
      <protection/>
    </xf>
    <xf numFmtId="0" fontId="2" fillId="0" borderId="18" xfId="73" applyFont="1" applyFill="1" applyBorder="1" applyAlignment="1">
      <alignment wrapText="1"/>
      <protection/>
    </xf>
    <xf numFmtId="0" fontId="2" fillId="0" borderId="18" xfId="73" applyFont="1" applyFill="1" applyBorder="1" applyAlignment="1">
      <alignment vertical="top" wrapText="1"/>
      <protection/>
    </xf>
    <xf numFmtId="0" fontId="2" fillId="0" borderId="30" xfId="73" applyFont="1" applyFill="1" applyBorder="1" applyAlignment="1">
      <alignment vertical="top" wrapText="1"/>
      <protection/>
    </xf>
    <xf numFmtId="0" fontId="2" fillId="37" borderId="35" xfId="73" applyFont="1" applyFill="1" applyBorder="1" applyAlignment="1">
      <alignment horizontal="left" vertical="center" wrapText="1"/>
      <protection/>
    </xf>
    <xf numFmtId="0" fontId="2" fillId="0" borderId="30" xfId="73" applyFont="1" applyBorder="1" applyAlignment="1">
      <alignment vertical="top" wrapText="1"/>
      <protection/>
    </xf>
    <xf numFmtId="0" fontId="2" fillId="0" borderId="44" xfId="73" applyFont="1" applyBorder="1" applyAlignment="1">
      <alignment horizontal="left" vertical="top" wrapText="1"/>
      <protection/>
    </xf>
    <xf numFmtId="0" fontId="2" fillId="37" borderId="45" xfId="73" applyFont="1" applyFill="1" applyBorder="1" applyAlignment="1">
      <alignment horizontal="left" vertical="center" wrapText="1"/>
      <protection/>
    </xf>
    <xf numFmtId="0" fontId="8" fillId="36" borderId="46" xfId="73" applyFont="1" applyFill="1" applyBorder="1" applyAlignment="1">
      <alignment horizontal="left" vertical="center" wrapText="1"/>
      <protection/>
    </xf>
    <xf numFmtId="0" fontId="2" fillId="38" borderId="47" xfId="73" applyFont="1" applyFill="1" applyBorder="1" applyAlignment="1">
      <alignment wrapText="1"/>
      <protection/>
    </xf>
    <xf numFmtId="0" fontId="2" fillId="0" borderId="48" xfId="73" applyFont="1" applyFill="1" applyBorder="1" applyAlignment="1">
      <alignment vertical="top" wrapText="1"/>
      <protection/>
    </xf>
    <xf numFmtId="0" fontId="2" fillId="0" borderId="49" xfId="73" applyFont="1" applyBorder="1" applyAlignment="1">
      <alignment vertical="top" wrapText="1"/>
      <protection/>
    </xf>
    <xf numFmtId="0" fontId="2" fillId="0" borderId="50" xfId="73" applyFont="1" applyBorder="1" applyAlignment="1">
      <alignment wrapText="1"/>
      <protection/>
    </xf>
    <xf numFmtId="0" fontId="2" fillId="0" borderId="51" xfId="73" applyFont="1" applyBorder="1" applyAlignment="1">
      <alignment wrapText="1"/>
      <protection/>
    </xf>
    <xf numFmtId="0" fontId="2" fillId="0" borderId="25" xfId="73" applyFont="1" applyFill="1" applyBorder="1" applyAlignment="1">
      <alignment horizontal="left" vertical="top" wrapText="1"/>
      <protection/>
    </xf>
    <xf numFmtId="0" fontId="2" fillId="0" borderId="10" xfId="73" applyFont="1" applyFill="1" applyBorder="1" applyAlignment="1">
      <alignment wrapText="1"/>
      <protection/>
    </xf>
    <xf numFmtId="0" fontId="2" fillId="0" borderId="32" xfId="73" applyFont="1" applyFill="1" applyBorder="1" applyAlignment="1">
      <alignment wrapText="1"/>
      <protection/>
    </xf>
    <xf numFmtId="0" fontId="2" fillId="0" borderId="11" xfId="73" applyFont="1" applyFill="1" applyBorder="1" applyAlignment="1">
      <alignment vertical="top" wrapText="1"/>
      <protection/>
    </xf>
    <xf numFmtId="0" fontId="6" fillId="0" borderId="18" xfId="73" applyFont="1" applyFill="1" applyBorder="1" applyAlignment="1">
      <alignment vertical="top" wrapText="1"/>
      <protection/>
    </xf>
    <xf numFmtId="0" fontId="6" fillId="0" borderId="11" xfId="73" applyFont="1" applyFill="1" applyBorder="1" applyAlignment="1">
      <alignment vertical="top" wrapText="1"/>
      <protection/>
    </xf>
    <xf numFmtId="0" fontId="6" fillId="0" borderId="30" xfId="73" applyFont="1" applyFill="1" applyBorder="1" applyAlignment="1">
      <alignment vertical="top" wrapText="1"/>
      <protection/>
    </xf>
    <xf numFmtId="0" fontId="8" fillId="38" borderId="10" xfId="73" applyFont="1" applyFill="1" applyBorder="1" applyAlignment="1">
      <alignment horizontal="left" vertical="top" wrapText="1"/>
      <protection/>
    </xf>
    <xf numFmtId="0" fontId="2" fillId="37" borderId="35" xfId="73" applyFont="1" applyFill="1" applyBorder="1" applyAlignment="1">
      <alignment horizontal="center" vertical="center" wrapText="1"/>
      <protection/>
    </xf>
    <xf numFmtId="0" fontId="8" fillId="38" borderId="10" xfId="73" applyFont="1" applyFill="1" applyBorder="1" applyAlignment="1">
      <alignment horizontal="center" vertical="top" wrapText="1"/>
      <protection/>
    </xf>
    <xf numFmtId="0" fontId="8" fillId="38" borderId="11" xfId="73" applyFont="1" applyFill="1" applyBorder="1" applyAlignment="1">
      <alignment horizontal="left" vertical="top" wrapText="1"/>
      <protection/>
    </xf>
    <xf numFmtId="0" fontId="2" fillId="0" borderId="26" xfId="73" applyFont="1" applyFill="1" applyBorder="1" applyAlignment="1">
      <alignment vertical="top" wrapText="1"/>
      <protection/>
    </xf>
    <xf numFmtId="0" fontId="6" fillId="0" borderId="10" xfId="73" applyFont="1" applyFill="1" applyBorder="1" applyAlignment="1">
      <alignment horizontal="left" vertical="top" wrapText="1"/>
      <protection/>
    </xf>
    <xf numFmtId="0" fontId="6" fillId="0" borderId="30" xfId="73" applyFont="1" applyFill="1" applyBorder="1" applyAlignment="1">
      <alignment horizontal="left" vertical="top" wrapText="1"/>
      <protection/>
    </xf>
    <xf numFmtId="0" fontId="2" fillId="39" borderId="52" xfId="73" applyFont="1" applyFill="1" applyBorder="1" applyAlignment="1">
      <alignment horizontal="left" vertical="center" wrapText="1"/>
      <protection/>
    </xf>
    <xf numFmtId="0" fontId="2" fillId="39" borderId="34" xfId="73" applyFont="1" applyFill="1" applyBorder="1" applyAlignment="1">
      <alignment vertical="center" wrapText="1"/>
      <protection/>
    </xf>
    <xf numFmtId="0" fontId="8" fillId="38" borderId="46" xfId="73" applyFont="1" applyFill="1" applyBorder="1" applyAlignment="1">
      <alignment horizontal="left" vertical="top" wrapText="1"/>
      <protection/>
    </xf>
    <xf numFmtId="0" fontId="2" fillId="0" borderId="46" xfId="73" applyFont="1" applyFill="1" applyBorder="1" applyAlignment="1">
      <alignment vertical="top" wrapText="1"/>
      <protection/>
    </xf>
    <xf numFmtId="0" fontId="2" fillId="0" borderId="53" xfId="73" applyFont="1" applyFill="1" applyBorder="1" applyAlignment="1">
      <alignment vertical="top" wrapText="1"/>
      <protection/>
    </xf>
    <xf numFmtId="0" fontId="2" fillId="0" borderId="39" xfId="73" applyFont="1" applyBorder="1" applyAlignment="1">
      <alignment wrapText="1"/>
      <protection/>
    </xf>
    <xf numFmtId="0" fontId="2" fillId="0" borderId="40" xfId="73" applyFont="1" applyBorder="1" applyAlignment="1">
      <alignment wrapText="1"/>
      <protection/>
    </xf>
    <xf numFmtId="0" fontId="2" fillId="0" borderId="27" xfId="73" applyFont="1" applyBorder="1" applyAlignment="1">
      <alignment vertical="top" wrapText="1"/>
      <protection/>
    </xf>
    <xf numFmtId="0" fontId="2" fillId="37" borderId="54" xfId="73" applyFont="1" applyFill="1" applyBorder="1" applyAlignment="1">
      <alignment horizontal="left" vertical="center" wrapText="1"/>
      <protection/>
    </xf>
    <xf numFmtId="0" fontId="2" fillId="0" borderId="26" xfId="73" applyFont="1" applyBorder="1" applyAlignment="1">
      <alignment vertical="top" wrapText="1"/>
      <protection/>
    </xf>
    <xf numFmtId="0" fontId="2" fillId="38" borderId="11" xfId="73" applyFont="1" applyFill="1" applyBorder="1" applyAlignment="1">
      <alignment wrapText="1"/>
      <protection/>
    </xf>
    <xf numFmtId="0" fontId="2" fillId="0" borderId="55" xfId="73" applyFont="1" applyBorder="1" applyAlignment="1">
      <alignment vertical="top" wrapText="1"/>
      <protection/>
    </xf>
    <xf numFmtId="0" fontId="2" fillId="38" borderId="47" xfId="73" applyFont="1" applyFill="1" applyBorder="1" applyAlignment="1">
      <alignment horizontal="center" vertical="center" wrapText="1"/>
      <protection/>
    </xf>
    <xf numFmtId="0" fontId="2" fillId="0" borderId="47" xfId="73" applyFont="1" applyFill="1" applyBorder="1" applyAlignment="1">
      <alignment vertical="top" wrapText="1"/>
      <protection/>
    </xf>
    <xf numFmtId="0" fontId="2" fillId="0" borderId="53" xfId="73" applyFont="1" applyBorder="1" applyAlignment="1">
      <alignment vertical="top" wrapText="1"/>
      <protection/>
    </xf>
    <xf numFmtId="0" fontId="2" fillId="0" borderId="25" xfId="73" applyFont="1" applyBorder="1" applyAlignment="1">
      <alignment vertical="top" wrapText="1"/>
      <protection/>
    </xf>
    <xf numFmtId="0" fontId="2" fillId="0" borderId="26" xfId="73" applyFont="1" applyBorder="1" applyAlignment="1">
      <alignment wrapText="1"/>
      <protection/>
    </xf>
    <xf numFmtId="0" fontId="2" fillId="0" borderId="22" xfId="73" applyFont="1" applyBorder="1" applyAlignment="1">
      <alignment horizontal="center" vertical="center" wrapText="1"/>
      <protection/>
    </xf>
    <xf numFmtId="0" fontId="2" fillId="0" borderId="22" xfId="73" applyFont="1" applyBorder="1" applyAlignment="1">
      <alignment wrapText="1"/>
      <protection/>
    </xf>
    <xf numFmtId="0" fontId="2" fillId="0" borderId="54" xfId="73" applyFont="1" applyBorder="1" applyAlignment="1">
      <alignment wrapText="1"/>
      <protection/>
    </xf>
    <xf numFmtId="3" fontId="2" fillId="0" borderId="22" xfId="73" applyNumberFormat="1" applyFont="1" applyBorder="1" applyAlignment="1">
      <alignment horizontal="center" vertical="center" wrapText="1"/>
      <protection/>
    </xf>
    <xf numFmtId="0" fontId="2" fillId="0" borderId="52" xfId="73" applyFont="1" applyBorder="1" applyAlignment="1">
      <alignment vertical="top" wrapText="1"/>
      <protection/>
    </xf>
    <xf numFmtId="0" fontId="2" fillId="37" borderId="30" xfId="73" applyFont="1" applyFill="1" applyBorder="1" applyAlignment="1">
      <alignment horizontal="left" vertical="center" wrapText="1"/>
      <protection/>
    </xf>
    <xf numFmtId="0" fontId="2" fillId="37" borderId="46" xfId="73" applyFont="1" applyFill="1" applyBorder="1" applyAlignment="1">
      <alignment horizontal="left" vertical="center" wrapText="1"/>
      <protection/>
    </xf>
    <xf numFmtId="0" fontId="2" fillId="38" borderId="47" xfId="73" applyFont="1" applyFill="1" applyBorder="1" applyAlignment="1">
      <alignment vertical="top" wrapText="1"/>
      <protection/>
    </xf>
    <xf numFmtId="0" fontId="2" fillId="0" borderId="56" xfId="73" applyFont="1" applyBorder="1" applyAlignment="1">
      <alignment wrapText="1"/>
      <protection/>
    </xf>
    <xf numFmtId="0" fontId="2" fillId="0" borderId="0" xfId="73" applyFont="1" applyBorder="1" applyAlignment="1">
      <alignment wrapText="1"/>
      <protection/>
    </xf>
    <xf numFmtId="0" fontId="2" fillId="0" borderId="0" xfId="73" applyFont="1" applyAlignment="1">
      <alignment vertical="top" wrapText="1"/>
      <protection/>
    </xf>
    <xf numFmtId="0" fontId="2" fillId="0" borderId="0" xfId="73" applyFont="1" applyAlignment="1">
      <alignment wrapText="1"/>
      <protection/>
    </xf>
    <xf numFmtId="0" fontId="6" fillId="0" borderId="10" xfId="0" applyFont="1" applyBorder="1" applyAlignment="1">
      <alignment horizontal="center" wrapText="1"/>
    </xf>
    <xf numFmtId="0" fontId="2" fillId="0" borderId="14" xfId="0" applyFont="1" applyBorder="1" applyAlignment="1">
      <alignment horizontal="center"/>
    </xf>
    <xf numFmtId="167" fontId="2" fillId="0" borderId="14" xfId="44" applyNumberFormat="1" applyFont="1" applyBorder="1" applyAlignment="1">
      <alignment/>
    </xf>
    <xf numFmtId="0" fontId="2" fillId="0" borderId="14" xfId="62" applyFont="1" applyBorder="1" applyAlignment="1">
      <alignment horizontal="center"/>
    </xf>
    <xf numFmtId="1" fontId="2" fillId="0" borderId="14" xfId="0" applyNumberFormat="1" applyFont="1" applyBorder="1" applyAlignment="1">
      <alignment horizontal="center"/>
    </xf>
    <xf numFmtId="1" fontId="2" fillId="0" borderId="14" xfId="0" applyNumberFormat="1" applyFont="1" applyFill="1" applyBorder="1" applyAlignment="1">
      <alignment horizontal="center"/>
    </xf>
    <xf numFmtId="2" fontId="2" fillId="0" borderId="21" xfId="0" applyNumberFormat="1" applyFont="1" applyBorder="1" applyAlignment="1">
      <alignment horizontal="center"/>
    </xf>
    <xf numFmtId="1" fontId="2" fillId="0" borderId="21" xfId="0" applyNumberFormat="1" applyFont="1" applyBorder="1" applyAlignment="1">
      <alignment horizontal="center"/>
    </xf>
    <xf numFmtId="164" fontId="2" fillId="0" borderId="21" xfId="0" applyNumberFormat="1" applyFont="1" applyBorder="1" applyAlignment="1">
      <alignment horizontal="center"/>
    </xf>
    <xf numFmtId="0" fontId="2" fillId="0" borderId="12" xfId="0" applyFont="1" applyBorder="1" applyAlignment="1">
      <alignment horizontal="center"/>
    </xf>
    <xf numFmtId="167" fontId="2" fillId="0" borderId="12" xfId="44" applyNumberFormat="1" applyFont="1" applyBorder="1" applyAlignment="1">
      <alignment/>
    </xf>
    <xf numFmtId="0" fontId="2" fillId="0" borderId="12" xfId="62" applyFont="1" applyBorder="1" applyAlignment="1">
      <alignment horizontal="center"/>
    </xf>
    <xf numFmtId="1" fontId="2" fillId="0" borderId="12" xfId="0" applyNumberFormat="1" applyFont="1" applyBorder="1" applyAlignment="1">
      <alignment horizontal="center"/>
    </xf>
    <xf numFmtId="1" fontId="2" fillId="0" borderId="12" xfId="0" applyNumberFormat="1" applyFont="1" applyFill="1" applyBorder="1" applyAlignment="1">
      <alignment horizontal="center"/>
    </xf>
    <xf numFmtId="164" fontId="2" fillId="0" borderId="13" xfId="0" applyNumberFormat="1" applyFont="1" applyBorder="1" applyAlignment="1">
      <alignment horizontal="center"/>
    </xf>
    <xf numFmtId="0" fontId="2" fillId="0" borderId="0" xfId="0" applyFont="1" applyAlignment="1">
      <alignment horizontal="left" vertical="top"/>
    </xf>
    <xf numFmtId="0" fontId="8" fillId="0" borderId="0" xfId="0" applyFont="1" applyAlignment="1">
      <alignment vertical="top" wrapText="1"/>
    </xf>
    <xf numFmtId="0" fontId="2" fillId="0" borderId="0" xfId="0" applyFont="1" applyAlignment="1">
      <alignment vertical="top"/>
    </xf>
    <xf numFmtId="0" fontId="15" fillId="0" borderId="0" xfId="0" applyFont="1" applyAlignment="1">
      <alignment vertical="top" wrapText="1"/>
    </xf>
    <xf numFmtId="49" fontId="6" fillId="0" borderId="24" xfId="0" applyNumberFormat="1" applyFont="1" applyFill="1" applyBorder="1" applyAlignment="1">
      <alignment/>
    </xf>
    <xf numFmtId="2" fontId="2" fillId="0" borderId="0" xfId="0" applyNumberFormat="1" applyFont="1" applyAlignment="1">
      <alignment horizontal="center"/>
    </xf>
    <xf numFmtId="0" fontId="6" fillId="0" borderId="0" xfId="0" applyFont="1" applyAlignment="1">
      <alignment horizontal="center"/>
    </xf>
    <xf numFmtId="0" fontId="4" fillId="0" borderId="0" xfId="73" applyFont="1" applyBorder="1" applyAlignment="1">
      <alignment vertical="top"/>
      <protection/>
    </xf>
    <xf numFmtId="0" fontId="2" fillId="0" borderId="0" xfId="73" applyFont="1" applyAlignment="1">
      <alignment vertical="top"/>
      <protection/>
    </xf>
    <xf numFmtId="0" fontId="32" fillId="0" borderId="50" xfId="73" applyFont="1" applyBorder="1" applyAlignment="1">
      <alignment vertical="top"/>
      <protection/>
    </xf>
    <xf numFmtId="0" fontId="2" fillId="0" borderId="0" xfId="73" applyFont="1" applyBorder="1" applyAlignment="1">
      <alignment vertical="top"/>
      <protection/>
    </xf>
    <xf numFmtId="0" fontId="2" fillId="0" borderId="0" xfId="73" applyFont="1" applyBorder="1" applyAlignment="1">
      <alignment vertical="top" wrapText="1"/>
      <protection/>
    </xf>
    <xf numFmtId="0" fontId="2" fillId="0" borderId="0" xfId="73" applyAlignment="1">
      <alignment vertical="top"/>
      <protection/>
    </xf>
    <xf numFmtId="0" fontId="2" fillId="0" borderId="48" xfId="73" applyBorder="1" applyAlignment="1">
      <alignment vertical="top"/>
      <protection/>
    </xf>
    <xf numFmtId="0" fontId="2" fillId="0" borderId="46" xfId="73" applyBorder="1" applyAlignment="1">
      <alignment vertical="top"/>
      <protection/>
    </xf>
    <xf numFmtId="0" fontId="2" fillId="0" borderId="26" xfId="73" applyBorder="1" applyAlignment="1">
      <alignment horizontal="left" vertical="top" wrapText="1"/>
      <protection/>
    </xf>
    <xf numFmtId="0" fontId="79" fillId="0" borderId="0" xfId="58" applyFont="1" applyAlignment="1">
      <alignment vertical="top"/>
    </xf>
    <xf numFmtId="0" fontId="24" fillId="0" borderId="0" xfId="63" applyFont="1" applyAlignment="1">
      <alignment vertical="top" wrapText="1"/>
    </xf>
    <xf numFmtId="0" fontId="9" fillId="0" borderId="0" xfId="63" applyFont="1" applyAlignment="1">
      <alignment horizontal="right" vertical="top"/>
    </xf>
    <xf numFmtId="0" fontId="9" fillId="0" borderId="0" xfId="63" applyFont="1" applyAlignment="1">
      <alignment vertical="top"/>
    </xf>
    <xf numFmtId="0" fontId="10" fillId="0" borderId="0" xfId="63" applyFont="1" applyAlignment="1">
      <alignment vertical="top"/>
    </xf>
    <xf numFmtId="0" fontId="9" fillId="0" borderId="0" xfId="63" applyFont="1" applyFill="1" applyAlignment="1">
      <alignment vertical="top"/>
    </xf>
    <xf numFmtId="0" fontId="9" fillId="0" borderId="0" xfId="63" applyFont="1" applyAlignment="1">
      <alignment vertical="top" wrapText="1"/>
    </xf>
    <xf numFmtId="0" fontId="9" fillId="0" borderId="10" xfId="63" applyFont="1" applyBorder="1" applyAlignment="1">
      <alignment vertical="top"/>
    </xf>
    <xf numFmtId="0" fontId="9" fillId="0" borderId="10" xfId="63" applyFont="1" applyBorder="1" applyAlignment="1">
      <alignment vertical="top" wrapText="1"/>
    </xf>
    <xf numFmtId="0" fontId="11" fillId="0" borderId="0" xfId="63" applyFont="1" applyFill="1" applyAlignment="1">
      <alignment vertical="top"/>
    </xf>
    <xf numFmtId="0" fontId="11" fillId="0" borderId="0" xfId="63" applyFont="1" applyAlignment="1">
      <alignment vertical="top"/>
    </xf>
    <xf numFmtId="0" fontId="11" fillId="0" borderId="10" xfId="63" applyFont="1" applyBorder="1" applyAlignment="1">
      <alignment vertical="top"/>
    </xf>
    <xf numFmtId="9" fontId="11" fillId="0" borderId="10" xfId="63" applyNumberFormat="1" applyFont="1" applyBorder="1" applyAlignment="1">
      <alignment vertical="top"/>
    </xf>
    <xf numFmtId="1" fontId="9" fillId="0" borderId="10" xfId="63" applyNumberFormat="1" applyFont="1" applyBorder="1" applyAlignment="1">
      <alignment vertical="top" wrapText="1"/>
    </xf>
    <xf numFmtId="164" fontId="9" fillId="0" borderId="10" xfId="63" applyNumberFormat="1" applyFont="1" applyBorder="1" applyAlignment="1">
      <alignment vertical="top" wrapText="1"/>
    </xf>
    <xf numFmtId="2" fontId="9" fillId="0" borderId="10" xfId="63" applyNumberFormat="1" applyFont="1" applyBorder="1" applyAlignment="1">
      <alignment vertical="top" wrapText="1"/>
    </xf>
    <xf numFmtId="0" fontId="9" fillId="0" borderId="10" xfId="63" applyFont="1" applyFill="1" applyBorder="1" applyAlignment="1">
      <alignment horizontal="right" vertical="top"/>
    </xf>
    <xf numFmtId="2" fontId="11" fillId="0" borderId="10" xfId="63" applyNumberFormat="1" applyFont="1" applyFill="1" applyBorder="1" applyAlignment="1">
      <alignment vertical="center"/>
    </xf>
    <xf numFmtId="0" fontId="9" fillId="0" borderId="0" xfId="63" applyFont="1" applyFill="1" applyAlignment="1">
      <alignment vertical="center"/>
    </xf>
    <xf numFmtId="0" fontId="9" fillId="0" borderId="0" xfId="63" applyFont="1" applyFill="1" applyAlignment="1">
      <alignment horizontal="right" vertical="center"/>
    </xf>
    <xf numFmtId="0" fontId="9" fillId="0" borderId="0" xfId="63" applyFont="1" applyFill="1" applyAlignment="1">
      <alignment horizontal="right" vertical="top"/>
    </xf>
    <xf numFmtId="1" fontId="9" fillId="0" borderId="0" xfId="63" applyNumberFormat="1" applyFont="1" applyFill="1" applyAlignment="1">
      <alignment vertical="top"/>
    </xf>
    <xf numFmtId="0" fontId="9" fillId="0" borderId="0" xfId="63" applyFont="1" applyFill="1" applyAlignment="1">
      <alignment horizontal="right" vertical="top" wrapText="1"/>
    </xf>
    <xf numFmtId="1" fontId="0" fillId="0" borderId="0" xfId="0" applyNumberFormat="1" applyAlignment="1">
      <alignment vertical="top" wrapText="1"/>
    </xf>
    <xf numFmtId="0" fontId="9" fillId="0" borderId="0" xfId="63" applyFont="1" applyFill="1" applyAlignment="1">
      <alignment vertical="top" wrapText="1"/>
    </xf>
    <xf numFmtId="0" fontId="11" fillId="0" borderId="0" xfId="63" applyFont="1" applyFill="1" applyAlignment="1">
      <alignment vertical="top" wrapText="1"/>
    </xf>
    <xf numFmtId="2" fontId="9" fillId="0" borderId="0" xfId="63" applyNumberFormat="1" applyFont="1" applyAlignment="1">
      <alignment vertical="top"/>
    </xf>
    <xf numFmtId="0" fontId="2" fillId="0" borderId="26" xfId="73" applyFont="1" applyFill="1" applyBorder="1" applyAlignment="1">
      <alignment horizontal="left" vertical="top" wrapText="1"/>
      <protection/>
    </xf>
    <xf numFmtId="0" fontId="2" fillId="0" borderId="30" xfId="73" applyFont="1" applyBorder="1" applyAlignment="1">
      <alignment horizontal="left" vertical="top" wrapText="1"/>
      <protection/>
    </xf>
    <xf numFmtId="0" fontId="2" fillId="0" borderId="30" xfId="73" applyFont="1" applyBorder="1" applyAlignment="1">
      <alignment wrapText="1"/>
      <protection/>
    </xf>
    <xf numFmtId="0" fontId="2" fillId="0" borderId="35" xfId="73" applyFont="1" applyFill="1" applyBorder="1" applyAlignment="1">
      <alignment horizontal="center" vertical="center" wrapText="1"/>
      <protection/>
    </xf>
    <xf numFmtId="0" fontId="2" fillId="0" borderId="10" xfId="73" applyFont="1" applyFill="1" applyBorder="1" applyAlignment="1">
      <alignment horizontal="center" vertical="center" wrapText="1"/>
      <protection/>
    </xf>
    <xf numFmtId="0" fontId="2" fillId="0" borderId="32" xfId="73" applyFont="1" applyFill="1" applyBorder="1" applyAlignment="1">
      <alignment horizontal="center" vertical="center" wrapText="1"/>
      <protection/>
    </xf>
    <xf numFmtId="0" fontId="2" fillId="0" borderId="30" xfId="73" applyFont="1" applyFill="1" applyBorder="1" applyAlignment="1">
      <alignment horizontal="left" vertical="top" wrapText="1"/>
      <protection/>
    </xf>
    <xf numFmtId="0" fontId="2" fillId="0" borderId="26" xfId="73" applyFont="1" applyFill="1" applyBorder="1" applyAlignment="1">
      <alignment horizontal="center" vertical="top" wrapText="1"/>
      <protection/>
    </xf>
    <xf numFmtId="0" fontId="2" fillId="0" borderId="18" xfId="73" applyFont="1" applyFill="1" applyBorder="1" applyAlignment="1">
      <alignment horizontal="center" vertical="top" wrapText="1"/>
      <protection/>
    </xf>
    <xf numFmtId="0" fontId="2" fillId="0" borderId="30" xfId="73" applyFont="1" applyFill="1" applyBorder="1" applyAlignment="1">
      <alignment horizontal="center" vertical="top" wrapText="1"/>
      <protection/>
    </xf>
    <xf numFmtId="0" fontId="6" fillId="0" borderId="26" xfId="73" applyFont="1" applyFill="1" applyBorder="1" applyAlignment="1">
      <alignment horizontal="left" vertical="top" wrapText="1"/>
      <protection/>
    </xf>
    <xf numFmtId="0" fontId="6" fillId="0" borderId="18" xfId="73" applyFont="1" applyFill="1" applyBorder="1" applyAlignment="1">
      <alignment horizontal="left" vertical="top" wrapText="1"/>
      <protection/>
    </xf>
    <xf numFmtId="0" fontId="2" fillId="0" borderId="35" xfId="73" applyFont="1" applyFill="1" applyBorder="1" applyAlignment="1">
      <alignment horizontal="center" vertical="top" wrapText="1"/>
      <protection/>
    </xf>
    <xf numFmtId="0" fontId="2" fillId="0" borderId="10" xfId="73" applyFont="1" applyFill="1" applyBorder="1" applyAlignment="1">
      <alignment horizontal="center" vertical="top" wrapText="1"/>
      <protection/>
    </xf>
    <xf numFmtId="0" fontId="2" fillId="0" borderId="32" xfId="73" applyFont="1" applyFill="1" applyBorder="1" applyAlignment="1">
      <alignment horizontal="center" vertical="top" wrapText="1"/>
      <protection/>
    </xf>
    <xf numFmtId="0" fontId="2" fillId="0" borderId="30" xfId="73" applyFont="1" applyFill="1" applyBorder="1" applyAlignment="1">
      <alignment/>
      <protection/>
    </xf>
    <xf numFmtId="9" fontId="2" fillId="0" borderId="26" xfId="73" applyNumberFormat="1" applyFont="1" applyFill="1" applyBorder="1" applyAlignment="1">
      <alignment horizontal="center" vertical="top" wrapText="1"/>
      <protection/>
    </xf>
    <xf numFmtId="0" fontId="8" fillId="36" borderId="11" xfId="73" applyFont="1" applyFill="1" applyBorder="1" applyAlignment="1">
      <alignment horizontal="left" vertical="center" wrapText="1"/>
      <protection/>
    </xf>
    <xf numFmtId="0" fontId="8" fillId="36" borderId="11" xfId="73" applyFont="1" applyFill="1" applyBorder="1" applyAlignment="1">
      <alignment horizontal="left" vertical="top" wrapText="1"/>
      <protection/>
    </xf>
    <xf numFmtId="0" fontId="8" fillId="36" borderId="46" xfId="73" applyFont="1" applyFill="1" applyBorder="1" applyAlignment="1">
      <alignment horizontal="left" vertical="top" wrapText="1"/>
      <protection/>
    </xf>
    <xf numFmtId="0" fontId="2" fillId="0" borderId="26" xfId="73" applyFont="1" applyFill="1" applyBorder="1" applyAlignment="1">
      <alignment horizontal="center" vertical="center" wrapText="1"/>
      <protection/>
    </xf>
    <xf numFmtId="0" fontId="2" fillId="0" borderId="18" xfId="73" applyFont="1" applyFill="1" applyBorder="1" applyAlignment="1">
      <alignment horizontal="center" vertical="center" wrapText="1"/>
      <protection/>
    </xf>
    <xf numFmtId="0" fontId="2" fillId="0" borderId="30" xfId="73" applyFont="1" applyFill="1" applyBorder="1" applyAlignment="1">
      <alignment horizontal="center" vertical="center" wrapText="1"/>
      <protection/>
    </xf>
    <xf numFmtId="0" fontId="2" fillId="0" borderId="26" xfId="73" applyFont="1" applyFill="1" applyBorder="1" applyAlignment="1">
      <alignment vertical="top" wrapText="1"/>
      <protection/>
    </xf>
    <xf numFmtId="0" fontId="2" fillId="0" borderId="30" xfId="73" applyFont="1" applyFill="1" applyBorder="1" applyAlignment="1">
      <alignment wrapText="1"/>
      <protection/>
    </xf>
    <xf numFmtId="0" fontId="8" fillId="35" borderId="21" xfId="73" applyFont="1" applyFill="1" applyBorder="1" applyAlignment="1">
      <alignment horizontal="left" vertical="top" wrapText="1"/>
      <protection/>
    </xf>
    <xf numFmtId="0" fontId="8" fillId="35" borderId="16" xfId="73" applyFont="1" applyFill="1" applyBorder="1" applyAlignment="1">
      <alignment horizontal="left" vertical="top" wrapText="1"/>
      <protection/>
    </xf>
    <xf numFmtId="0" fontId="2" fillId="0" borderId="37" xfId="73" applyFont="1" applyBorder="1" applyAlignment="1">
      <alignment horizontal="left" vertical="top" wrapText="1"/>
      <protection/>
    </xf>
    <xf numFmtId="0" fontId="2" fillId="0" borderId="57" xfId="73" applyFont="1" applyBorder="1" applyAlignment="1">
      <alignment horizontal="left" vertical="top" wrapText="1"/>
      <protection/>
    </xf>
    <xf numFmtId="0" fontId="6" fillId="0" borderId="26" xfId="73" applyFont="1" applyFill="1" applyBorder="1" applyAlignment="1">
      <alignment horizontal="center" vertical="center" wrapText="1"/>
      <protection/>
    </xf>
    <xf numFmtId="0" fontId="6" fillId="0" borderId="18" xfId="73" applyFont="1" applyFill="1" applyBorder="1" applyAlignment="1">
      <alignment horizontal="center" vertical="center" wrapText="1"/>
      <protection/>
    </xf>
    <xf numFmtId="0" fontId="6" fillId="0" borderId="30" xfId="73" applyFont="1" applyFill="1" applyBorder="1" applyAlignment="1">
      <alignment horizontal="center" vertical="center" wrapText="1"/>
      <protection/>
    </xf>
    <xf numFmtId="0" fontId="5" fillId="40" borderId="58" xfId="73" applyFont="1" applyFill="1" applyBorder="1" applyAlignment="1">
      <alignment horizontal="center" vertical="center" wrapText="1"/>
      <protection/>
    </xf>
    <xf numFmtId="0" fontId="3" fillId="0" borderId="12" xfId="73" applyFont="1" applyBorder="1" applyAlignment="1">
      <alignment horizontal="center" vertical="center" wrapText="1"/>
      <protection/>
    </xf>
    <xf numFmtId="0" fontId="3" fillId="0" borderId="15" xfId="73" applyFont="1" applyBorder="1" applyAlignment="1">
      <alignment horizontal="center" vertical="center" wrapText="1"/>
      <protection/>
    </xf>
    <xf numFmtId="0" fontId="6" fillId="0" borderId="26" xfId="73" applyFont="1" applyFill="1" applyBorder="1" applyAlignment="1">
      <alignment horizontal="center" vertical="top" wrapText="1"/>
      <protection/>
    </xf>
    <xf numFmtId="0" fontId="6" fillId="0" borderId="18" xfId="73" applyFont="1" applyFill="1" applyBorder="1" applyAlignment="1">
      <alignment horizontal="center" vertical="top" wrapText="1"/>
      <protection/>
    </xf>
    <xf numFmtId="0" fontId="6" fillId="0" borderId="30" xfId="73" applyFont="1" applyFill="1" applyBorder="1" applyAlignment="1">
      <alignment horizontal="center" vertical="top" wrapText="1"/>
      <protection/>
    </xf>
    <xf numFmtId="0" fontId="5" fillId="40" borderId="59" xfId="73" applyFont="1" applyFill="1" applyBorder="1" applyAlignment="1">
      <alignment horizontal="center" vertical="center" wrapText="1"/>
      <protection/>
    </xf>
    <xf numFmtId="0" fontId="2" fillId="0" borderId="59" xfId="73" applyBorder="1" applyAlignment="1">
      <alignment horizontal="center" vertical="center" wrapText="1"/>
      <protection/>
    </xf>
    <xf numFmtId="0" fontId="5" fillId="40" borderId="10" xfId="73" applyFont="1" applyFill="1" applyBorder="1" applyAlignment="1">
      <alignment horizontal="center" vertical="center" wrapText="1"/>
      <protection/>
    </xf>
    <xf numFmtId="0" fontId="2" fillId="0" borderId="10" xfId="73" applyBorder="1" applyAlignment="1">
      <alignment horizontal="center" vertical="center" wrapText="1"/>
      <protection/>
    </xf>
    <xf numFmtId="3" fontId="2" fillId="0" borderId="27" xfId="73" applyNumberFormat="1" applyFont="1" applyFill="1" applyBorder="1" applyAlignment="1">
      <alignment horizontal="center" vertical="center" wrapText="1"/>
      <protection/>
    </xf>
    <xf numFmtId="0" fontId="2" fillId="0" borderId="28" xfId="73" applyFont="1" applyBorder="1" applyAlignment="1">
      <alignment horizontal="center" vertical="center" wrapText="1"/>
      <protection/>
    </xf>
    <xf numFmtId="0" fontId="2" fillId="0" borderId="29" xfId="73" applyFont="1" applyBorder="1" applyAlignment="1">
      <alignment horizontal="center" vertical="center" wrapText="1"/>
      <protection/>
    </xf>
    <xf numFmtId="0" fontId="2" fillId="0" borderId="26" xfId="73" applyFont="1" applyBorder="1" applyAlignment="1">
      <alignment horizontal="left" vertical="top" wrapText="1"/>
      <protection/>
    </xf>
    <xf numFmtId="0" fontId="31" fillId="0" borderId="18" xfId="62" applyFont="1" applyBorder="1" applyAlignment="1">
      <alignment vertical="top" wrapText="1"/>
    </xf>
    <xf numFmtId="0" fontId="31" fillId="0" borderId="30" xfId="62" applyFont="1" applyBorder="1" applyAlignment="1">
      <alignment vertical="top" wrapText="1"/>
    </xf>
    <xf numFmtId="0" fontId="2" fillId="0" borderId="35" xfId="73" applyFont="1" applyBorder="1" applyAlignment="1">
      <alignment horizontal="center" vertical="center" wrapText="1"/>
      <protection/>
    </xf>
    <xf numFmtId="0" fontId="2" fillId="0" borderId="10" xfId="73" applyFont="1" applyBorder="1" applyAlignment="1">
      <alignment horizontal="center" vertical="center" wrapText="1"/>
      <protection/>
    </xf>
    <xf numFmtId="0" fontId="2" fillId="0" borderId="32" xfId="73" applyFont="1" applyBorder="1" applyAlignment="1">
      <alignment horizontal="center" vertical="center" wrapText="1"/>
      <protection/>
    </xf>
    <xf numFmtId="0" fontId="2" fillId="37" borderId="34" xfId="73" applyFont="1" applyFill="1" applyBorder="1" applyAlignment="1">
      <alignment horizontal="left" vertical="center" wrapText="1"/>
      <protection/>
    </xf>
    <xf numFmtId="0" fontId="2" fillId="37" borderId="42" xfId="73" applyFont="1" applyFill="1" applyBorder="1" applyAlignment="1">
      <alignment horizontal="left" vertical="center" wrapText="1"/>
      <protection/>
    </xf>
    <xf numFmtId="0" fontId="15" fillId="0" borderId="18" xfId="62" applyFont="1" applyBorder="1" applyAlignment="1">
      <alignment horizontal="left" vertical="top" wrapText="1"/>
    </xf>
    <xf numFmtId="0" fontId="2" fillId="39" borderId="34" xfId="73" applyFont="1" applyFill="1" applyBorder="1" applyAlignment="1">
      <alignment horizontal="left" vertical="center" wrapText="1"/>
      <protection/>
    </xf>
    <xf numFmtId="0" fontId="2" fillId="39" borderId="42" xfId="73" applyFont="1" applyFill="1" applyBorder="1" applyAlignment="1">
      <alignment horizontal="left" vertical="center" wrapText="1"/>
      <protection/>
    </xf>
    <xf numFmtId="0" fontId="2" fillId="0" borderId="37" xfId="73" applyFont="1" applyFill="1" applyBorder="1" applyAlignment="1">
      <alignment horizontal="center" vertical="top" wrapText="1"/>
      <protection/>
    </xf>
    <xf numFmtId="0" fontId="2" fillId="0" borderId="20" xfId="73" applyFont="1" applyFill="1" applyBorder="1" applyAlignment="1">
      <alignment horizontal="center" vertical="top" wrapText="1"/>
      <protection/>
    </xf>
    <xf numFmtId="0" fontId="2" fillId="0" borderId="57" xfId="73" applyFont="1" applyFill="1" applyBorder="1" applyAlignment="1">
      <alignment horizontal="center" vertical="top" wrapText="1"/>
      <protection/>
    </xf>
    <xf numFmtId="0" fontId="2" fillId="0" borderId="25" xfId="73" applyFont="1" applyFill="1" applyBorder="1" applyAlignment="1">
      <alignment horizontal="center" vertical="top" wrapText="1"/>
      <protection/>
    </xf>
    <xf numFmtId="0" fontId="2" fillId="0" borderId="22" xfId="73" applyFont="1" applyFill="1" applyBorder="1" applyAlignment="1">
      <alignment horizontal="center" vertical="top" wrapText="1"/>
      <protection/>
    </xf>
    <xf numFmtId="0" fontId="2" fillId="0" borderId="54" xfId="73" applyFont="1" applyFill="1" applyBorder="1" applyAlignment="1">
      <alignment horizontal="center" vertical="top" wrapText="1"/>
      <protection/>
    </xf>
    <xf numFmtId="0" fontId="2" fillId="37" borderId="35" xfId="73" applyFont="1" applyFill="1" applyBorder="1" applyAlignment="1">
      <alignment horizontal="left" vertical="center" wrapText="1"/>
      <protection/>
    </xf>
    <xf numFmtId="0" fontId="2" fillId="37" borderId="60" xfId="73" applyFont="1" applyFill="1" applyBorder="1" applyAlignment="1">
      <alignment horizontal="left" vertical="center" wrapText="1"/>
      <protection/>
    </xf>
    <xf numFmtId="0" fontId="2" fillId="37" borderId="61" xfId="73" applyFont="1" applyFill="1" applyBorder="1" applyAlignment="1">
      <alignment horizontal="left" vertical="center" wrapText="1"/>
      <protection/>
    </xf>
    <xf numFmtId="0" fontId="2" fillId="37" borderId="62" xfId="73" applyFont="1" applyFill="1" applyBorder="1" applyAlignment="1">
      <alignment horizontal="left" vertical="center" wrapText="1"/>
      <protection/>
    </xf>
    <xf numFmtId="0" fontId="21" fillId="37" borderId="63" xfId="73" applyFont="1" applyFill="1" applyBorder="1" applyAlignment="1">
      <alignment horizontal="left" vertical="center" wrapText="1"/>
      <protection/>
    </xf>
    <xf numFmtId="0" fontId="21" fillId="37" borderId="64" xfId="73" applyFont="1" applyFill="1" applyBorder="1" applyAlignment="1">
      <alignment horizontal="left" vertical="center" wrapText="1"/>
      <protection/>
    </xf>
    <xf numFmtId="0" fontId="30" fillId="0" borderId="42" xfId="62" applyFont="1" applyBorder="1" applyAlignment="1">
      <alignment horizontal="left" vertical="center" wrapText="1"/>
    </xf>
    <xf numFmtId="9" fontId="2" fillId="0" borderId="35" xfId="73" applyNumberFormat="1" applyFont="1" applyFill="1" applyBorder="1" applyAlignment="1">
      <alignment horizontal="center" vertical="top" wrapText="1"/>
      <protection/>
    </xf>
    <xf numFmtId="0" fontId="2" fillId="0" borderId="42" xfId="73" applyFont="1" applyFill="1" applyBorder="1" applyAlignment="1">
      <alignment horizontal="center" vertical="center" wrapText="1"/>
      <protection/>
    </xf>
    <xf numFmtId="0" fontId="2" fillId="0" borderId="15" xfId="73" applyFont="1" applyBorder="1" applyAlignment="1">
      <alignment horizontal="center" vertical="center" wrapText="1"/>
      <protection/>
    </xf>
    <xf numFmtId="0" fontId="2" fillId="0" borderId="41" xfId="73" applyFont="1" applyBorder="1" applyAlignment="1">
      <alignment horizontal="center" vertical="center" wrapText="1"/>
      <protection/>
    </xf>
    <xf numFmtId="0" fontId="2" fillId="0" borderId="37" xfId="73" applyFont="1" applyBorder="1" applyAlignment="1">
      <alignment horizontal="center" vertical="top" wrapText="1"/>
      <protection/>
    </xf>
    <xf numFmtId="0" fontId="8" fillId="0" borderId="20" xfId="73" applyFont="1" applyBorder="1" applyAlignment="1">
      <alignment horizontal="center" vertical="top" wrapText="1"/>
      <protection/>
    </xf>
    <xf numFmtId="0" fontId="8" fillId="0" borderId="57" xfId="73" applyFont="1" applyBorder="1" applyAlignment="1">
      <alignment horizontal="center" vertical="top" wrapText="1"/>
      <protection/>
    </xf>
    <xf numFmtId="0" fontId="8" fillId="0" borderId="25" xfId="73" applyFont="1" applyBorder="1" applyAlignment="1">
      <alignment horizontal="center" vertical="top" wrapText="1"/>
      <protection/>
    </xf>
    <xf numFmtId="0" fontId="8" fillId="0" borderId="22" xfId="73" applyFont="1" applyBorder="1" applyAlignment="1">
      <alignment horizontal="center" vertical="top" wrapText="1"/>
      <protection/>
    </xf>
    <xf numFmtId="0" fontId="8" fillId="0" borderId="54" xfId="73" applyFont="1" applyBorder="1" applyAlignment="1">
      <alignment horizontal="center" vertical="top" wrapText="1"/>
      <protection/>
    </xf>
    <xf numFmtId="0" fontId="2" fillId="0" borderId="37" xfId="73" applyFont="1" applyFill="1" applyBorder="1" applyAlignment="1">
      <alignment horizontal="center" vertical="center" wrapText="1"/>
      <protection/>
    </xf>
    <xf numFmtId="0" fontId="2" fillId="0" borderId="20" xfId="73" applyFont="1" applyFill="1" applyBorder="1" applyAlignment="1">
      <alignment horizontal="center" vertical="center" wrapText="1"/>
      <protection/>
    </xf>
    <xf numFmtId="0" fontId="2" fillId="0" borderId="57" xfId="73" applyFont="1" applyFill="1" applyBorder="1" applyAlignment="1">
      <alignment horizontal="center" vertical="center" wrapText="1"/>
      <protection/>
    </xf>
    <xf numFmtId="0" fontId="2" fillId="0" borderId="65" xfId="73" applyFont="1" applyFill="1" applyBorder="1" applyAlignment="1">
      <alignment horizontal="center" vertical="center" wrapText="1"/>
      <protection/>
    </xf>
    <xf numFmtId="0" fontId="2" fillId="0" borderId="0" xfId="73" applyFont="1" applyFill="1" applyBorder="1" applyAlignment="1">
      <alignment horizontal="center" vertical="center" wrapText="1"/>
      <protection/>
    </xf>
    <xf numFmtId="0" fontId="2" fillId="0" borderId="66" xfId="73" applyFont="1" applyFill="1" applyBorder="1" applyAlignment="1">
      <alignment horizontal="center" vertical="center" wrapText="1"/>
      <protection/>
    </xf>
    <xf numFmtId="0" fontId="2" fillId="0" borderId="25" xfId="73" applyFont="1" applyFill="1" applyBorder="1" applyAlignment="1">
      <alignment horizontal="center" vertical="center" wrapText="1"/>
      <protection/>
    </xf>
    <xf numFmtId="0" fontId="2" fillId="0" borderId="22" xfId="73" applyFont="1" applyFill="1" applyBorder="1" applyAlignment="1">
      <alignment horizontal="center" vertical="center" wrapText="1"/>
      <protection/>
    </xf>
    <xf numFmtId="0" fontId="2" fillId="0" borderId="54" xfId="73" applyFont="1" applyFill="1" applyBorder="1" applyAlignment="1">
      <alignment horizontal="center" vertical="center" wrapText="1"/>
      <protection/>
    </xf>
    <xf numFmtId="0" fontId="7" fillId="0" borderId="67" xfId="73" applyFont="1" applyFill="1" applyBorder="1" applyAlignment="1">
      <alignment horizontal="left" vertical="top" wrapText="1"/>
      <protection/>
    </xf>
    <xf numFmtId="0" fontId="7" fillId="0" borderId="50" xfId="73" applyFont="1" applyFill="1" applyBorder="1" applyAlignment="1">
      <alignment horizontal="left" vertical="top" wrapText="1"/>
      <protection/>
    </xf>
    <xf numFmtId="0" fontId="6" fillId="0" borderId="26" xfId="73" applyFont="1" applyBorder="1" applyAlignment="1">
      <alignment horizontal="left" vertical="top" wrapText="1"/>
      <protection/>
    </xf>
    <xf numFmtId="0" fontId="8" fillId="35" borderId="11" xfId="73" applyFont="1" applyFill="1" applyBorder="1" applyAlignment="1">
      <alignment horizontal="left" vertical="center" wrapText="1"/>
      <protection/>
    </xf>
    <xf numFmtId="0" fontId="2" fillId="0" borderId="26" xfId="73" applyFont="1" applyBorder="1" applyAlignment="1">
      <alignment horizontal="center" vertical="center" wrapText="1"/>
      <protection/>
    </xf>
    <xf numFmtId="0" fontId="31" fillId="0" borderId="18" xfId="62" applyFont="1" applyBorder="1" applyAlignment="1">
      <alignment horizontal="center" vertical="center" wrapText="1"/>
    </xf>
    <xf numFmtId="0" fontId="31" fillId="0" borderId="30" xfId="62" applyFont="1" applyBorder="1" applyAlignment="1">
      <alignment horizontal="center" vertical="center" wrapText="1"/>
    </xf>
    <xf numFmtId="0" fontId="2" fillId="0" borderId="26" xfId="73" applyFont="1" applyFill="1" applyBorder="1" applyAlignment="1">
      <alignment horizontal="left" vertical="top" wrapText="1" indent="1"/>
      <protection/>
    </xf>
    <xf numFmtId="0" fontId="2" fillId="0" borderId="30" xfId="73" applyFont="1" applyBorder="1" applyAlignment="1">
      <alignment horizontal="left" vertical="top" wrapText="1" indent="1"/>
      <protection/>
    </xf>
    <xf numFmtId="0" fontId="2" fillId="0" borderId="26" xfId="73" applyFont="1" applyFill="1" applyBorder="1" applyAlignment="1">
      <alignment vertical="center" wrapText="1"/>
      <protection/>
    </xf>
    <xf numFmtId="0" fontId="2" fillId="0" borderId="30" xfId="73" applyFont="1" applyFill="1" applyBorder="1" applyAlignment="1">
      <alignment vertical="center" wrapText="1"/>
      <protection/>
    </xf>
    <xf numFmtId="10" fontId="2" fillId="0" borderId="35" xfId="73" applyNumberFormat="1" applyFont="1" applyFill="1" applyBorder="1" applyAlignment="1">
      <alignment horizontal="center" vertical="center" wrapText="1"/>
      <protection/>
    </xf>
    <xf numFmtId="0" fontId="2" fillId="0" borderId="0" xfId="73" applyFont="1" applyFill="1" applyBorder="1" applyAlignment="1">
      <alignment horizontal="left" vertical="top" wrapText="1"/>
      <protection/>
    </xf>
    <xf numFmtId="0" fontId="2" fillId="0" borderId="0" xfId="73" applyFont="1" applyFill="1" applyBorder="1" applyAlignment="1">
      <alignment vertical="top" wrapText="1"/>
      <protection/>
    </xf>
    <xf numFmtId="0" fontId="2" fillId="0" borderId="0" xfId="73" applyFont="1" applyAlignment="1">
      <alignment vertical="top" wrapText="1"/>
      <protection/>
    </xf>
    <xf numFmtId="0" fontId="2" fillId="0" borderId="0" xfId="73" applyFont="1" applyAlignment="1">
      <alignment horizontal="left" vertical="top" wrapText="1"/>
      <protection/>
    </xf>
    <xf numFmtId="0" fontId="2" fillId="0" borderId="26" xfId="73" applyFont="1" applyBorder="1" applyAlignment="1">
      <alignment vertical="top" wrapText="1"/>
      <protection/>
    </xf>
    <xf numFmtId="0" fontId="2" fillId="0" borderId="18" xfId="73" applyFont="1" applyBorder="1" applyAlignment="1">
      <alignment vertical="top" wrapText="1"/>
      <protection/>
    </xf>
    <xf numFmtId="0" fontId="2" fillId="0" borderId="30" xfId="73" applyFont="1" applyBorder="1" applyAlignment="1">
      <alignment vertical="top" wrapText="1"/>
      <protection/>
    </xf>
    <xf numFmtId="0" fontId="7" fillId="0" borderId="0" xfId="73" applyFont="1" applyBorder="1" applyAlignment="1">
      <alignment horizontal="left" vertical="top" wrapText="1"/>
      <protection/>
    </xf>
    <xf numFmtId="0" fontId="7" fillId="0" borderId="68" xfId="73" applyFont="1" applyBorder="1" applyAlignment="1">
      <alignment horizontal="left" vertical="top" wrapText="1"/>
      <protection/>
    </xf>
    <xf numFmtId="0" fontId="7" fillId="0" borderId="39" xfId="73" applyFont="1" applyBorder="1" applyAlignment="1">
      <alignment horizontal="left" vertical="top" wrapText="1"/>
      <protection/>
    </xf>
    <xf numFmtId="0" fontId="2" fillId="0" borderId="27" xfId="73" applyFont="1" applyFill="1" applyBorder="1" applyAlignment="1">
      <alignment horizontal="left" vertical="top" wrapText="1"/>
      <protection/>
    </xf>
    <xf numFmtId="0" fontId="2" fillId="0" borderId="29" xfId="73" applyFont="1" applyBorder="1" applyAlignment="1">
      <alignment/>
      <protection/>
    </xf>
    <xf numFmtId="0" fontId="2" fillId="0" borderId="37" xfId="73" applyFont="1" applyFill="1" applyBorder="1" applyAlignment="1">
      <alignment horizontal="left" vertical="top" wrapText="1"/>
      <protection/>
    </xf>
    <xf numFmtId="0" fontId="2" fillId="0" borderId="45" xfId="73" applyFont="1" applyFill="1" applyBorder="1" applyAlignment="1">
      <alignment horizontal="center" vertical="center" wrapText="1"/>
      <protection/>
    </xf>
    <xf numFmtId="0" fontId="2" fillId="0" borderId="47" xfId="73" applyFont="1" applyFill="1" applyBorder="1" applyAlignment="1">
      <alignment horizontal="center" vertical="center" wrapText="1"/>
      <protection/>
    </xf>
    <xf numFmtId="0" fontId="2" fillId="0" borderId="53" xfId="73" applyFont="1" applyFill="1" applyBorder="1" applyAlignment="1">
      <alignment horizontal="center" vertical="center" wrapText="1"/>
      <protection/>
    </xf>
    <xf numFmtId="0" fontId="2" fillId="0" borderId="55" xfId="73" applyFont="1" applyFill="1" applyBorder="1" applyAlignment="1">
      <alignment horizontal="left" vertical="top" wrapText="1"/>
      <protection/>
    </xf>
    <xf numFmtId="0" fontId="2" fillId="0" borderId="49" xfId="73" applyFont="1" applyFill="1" applyBorder="1" applyAlignment="1">
      <alignment horizontal="left" vertical="top" wrapText="1"/>
      <protection/>
    </xf>
    <xf numFmtId="0" fontId="2" fillId="0" borderId="55" xfId="73" applyFont="1" applyBorder="1" applyAlignment="1">
      <alignment vertical="top" wrapText="1"/>
      <protection/>
    </xf>
    <xf numFmtId="0" fontId="2" fillId="0" borderId="49" xfId="73" applyFont="1" applyBorder="1" applyAlignment="1">
      <alignment vertical="top" wrapText="1"/>
      <protection/>
    </xf>
    <xf numFmtId="0" fontId="7" fillId="0" borderId="55" xfId="73" applyFont="1" applyBorder="1" applyAlignment="1">
      <alignment horizontal="left" vertical="top"/>
      <protection/>
    </xf>
    <xf numFmtId="0" fontId="7" fillId="0" borderId="48" xfId="73" applyFont="1" applyBorder="1" applyAlignment="1">
      <alignment horizontal="left" vertical="top"/>
      <protection/>
    </xf>
    <xf numFmtId="0" fontId="2" fillId="0" borderId="69" xfId="73" applyFont="1" applyBorder="1" applyAlignment="1">
      <alignment horizontal="left" vertical="top"/>
      <protection/>
    </xf>
    <xf numFmtId="0" fontId="2" fillId="0" borderId="70" xfId="73" applyBorder="1" applyAlignment="1">
      <alignment horizontal="left" vertical="top"/>
      <protection/>
    </xf>
    <xf numFmtId="0" fontId="2" fillId="0" borderId="35" xfId="73" applyBorder="1" applyAlignment="1">
      <alignment horizontal="left" vertical="top" wrapText="1"/>
      <protection/>
    </xf>
    <xf numFmtId="0" fontId="2" fillId="0" borderId="32" xfId="73" applyBorder="1" applyAlignment="1">
      <alignment horizontal="left" vertical="top" wrapText="1"/>
      <protection/>
    </xf>
    <xf numFmtId="0" fontId="2" fillId="0" borderId="35" xfId="73" applyFont="1" applyFill="1" applyBorder="1" applyAlignment="1">
      <alignment horizontal="left" vertical="top" wrapText="1"/>
      <protection/>
    </xf>
    <xf numFmtId="0" fontId="2" fillId="0" borderId="32" xfId="73" applyFont="1" applyBorder="1" applyAlignment="1">
      <alignment horizontal="left" vertical="top" wrapText="1"/>
      <protection/>
    </xf>
    <xf numFmtId="0" fontId="2" fillId="0" borderId="45" xfId="73" applyFont="1" applyBorder="1" applyAlignment="1">
      <alignment horizontal="left" vertical="top" wrapText="1"/>
      <protection/>
    </xf>
    <xf numFmtId="0" fontId="2" fillId="0" borderId="53" xfId="73" applyFont="1" applyBorder="1" applyAlignment="1">
      <alignment horizontal="left" vertical="top" wrapText="1"/>
      <protection/>
    </xf>
    <xf numFmtId="0" fontId="5" fillId="0" borderId="45" xfId="73" applyFont="1" applyBorder="1" applyAlignment="1">
      <alignment horizontal="center" vertical="center" wrapText="1"/>
      <protection/>
    </xf>
    <xf numFmtId="0" fontId="5" fillId="0" borderId="47" xfId="73" applyFont="1" applyBorder="1" applyAlignment="1">
      <alignment horizontal="center" vertical="center" wrapText="1"/>
      <protection/>
    </xf>
    <xf numFmtId="0" fontId="5" fillId="0" borderId="53" xfId="73" applyFont="1" applyBorder="1" applyAlignment="1">
      <alignment horizontal="center" vertical="center" wrapText="1"/>
      <protection/>
    </xf>
    <xf numFmtId="0" fontId="7" fillId="0" borderId="68" xfId="73" applyFont="1" applyFill="1" applyBorder="1" applyAlignment="1">
      <alignment horizontal="left" vertical="top" wrapText="1"/>
      <protection/>
    </xf>
    <xf numFmtId="0" fontId="7" fillId="0" borderId="39" xfId="73" applyFont="1" applyFill="1" applyBorder="1" applyAlignment="1">
      <alignment horizontal="left" vertical="top" wrapText="1"/>
      <protection/>
    </xf>
    <xf numFmtId="0" fontId="2" fillId="0" borderId="11" xfId="73" applyFont="1" applyFill="1" applyBorder="1" applyAlignment="1">
      <alignment horizontal="center" vertical="center" wrapText="1"/>
      <protection/>
    </xf>
    <xf numFmtId="0" fontId="15" fillId="0" borderId="18" xfId="62" applyFont="1" applyBorder="1" applyAlignment="1">
      <alignment vertical="top" wrapText="1"/>
    </xf>
    <xf numFmtId="0" fontId="15" fillId="0" borderId="30" xfId="62" applyFont="1" applyBorder="1" applyAlignment="1">
      <alignment vertical="top" wrapText="1"/>
    </xf>
    <xf numFmtId="165" fontId="2" fillId="0" borderId="26" xfId="73" applyNumberFormat="1" applyFont="1" applyFill="1" applyBorder="1" applyAlignment="1">
      <alignment horizontal="center" vertical="center" wrapText="1"/>
      <protection/>
    </xf>
    <xf numFmtId="165" fontId="2" fillId="0" borderId="18" xfId="73" applyNumberFormat="1" applyFont="1" applyFill="1" applyBorder="1" applyAlignment="1">
      <alignment horizontal="center" vertical="center"/>
      <protection/>
    </xf>
    <xf numFmtId="165" fontId="2" fillId="0" borderId="30" xfId="73" applyNumberFormat="1" applyFont="1" applyFill="1" applyBorder="1" applyAlignment="1">
      <alignment horizontal="center" vertical="center"/>
      <protection/>
    </xf>
    <xf numFmtId="0" fontId="2" fillId="0" borderId="55" xfId="73" applyFont="1" applyFill="1" applyBorder="1" applyAlignment="1">
      <alignment horizontal="center" vertical="center" wrapText="1"/>
      <protection/>
    </xf>
    <xf numFmtId="0" fontId="2" fillId="0" borderId="48" xfId="73" applyFont="1" applyFill="1" applyBorder="1" applyAlignment="1">
      <alignment horizontal="center" vertical="center" wrapText="1"/>
      <protection/>
    </xf>
    <xf numFmtId="0" fontId="2" fillId="0" borderId="49" xfId="73" applyFont="1" applyFill="1" applyBorder="1" applyAlignment="1">
      <alignment horizontal="center" vertical="center" wrapText="1"/>
      <protection/>
    </xf>
    <xf numFmtId="0" fontId="2" fillId="0" borderId="15" xfId="73" applyFont="1" applyFill="1" applyBorder="1" applyAlignment="1">
      <alignment horizontal="center" vertical="center" wrapText="1"/>
      <protection/>
    </xf>
    <xf numFmtId="0" fontId="2" fillId="0" borderId="41" xfId="73" applyFont="1" applyFill="1" applyBorder="1" applyAlignment="1">
      <alignment horizontal="center" vertical="center" wrapText="1"/>
      <protection/>
    </xf>
    <xf numFmtId="0" fontId="2" fillId="38" borderId="14" xfId="73" applyFont="1" applyFill="1" applyBorder="1" applyAlignment="1">
      <alignment horizontal="center" vertical="center" wrapText="1"/>
      <protection/>
    </xf>
    <xf numFmtId="0" fontId="2" fillId="38" borderId="15" xfId="73" applyFont="1" applyFill="1" applyBorder="1" applyAlignment="1">
      <alignment horizontal="center" vertical="center" wrapText="1"/>
      <protection/>
    </xf>
    <xf numFmtId="0" fontId="8" fillId="35" borderId="21" xfId="73" applyFont="1" applyFill="1" applyBorder="1" applyAlignment="1">
      <alignment horizontal="left" vertical="center" wrapText="1"/>
      <protection/>
    </xf>
    <xf numFmtId="0" fontId="8" fillId="35" borderId="16" xfId="73" applyFont="1" applyFill="1" applyBorder="1" applyAlignment="1">
      <alignment horizontal="left" vertical="center" wrapText="1"/>
      <protection/>
    </xf>
    <xf numFmtId="0" fontId="6" fillId="0" borderId="27" xfId="73" applyFont="1" applyBorder="1" applyAlignment="1">
      <alignment horizontal="left" vertical="top" wrapText="1"/>
      <protection/>
    </xf>
    <xf numFmtId="0" fontId="6" fillId="0" borderId="28" xfId="73" applyFont="1" applyBorder="1" applyAlignment="1">
      <alignment horizontal="left" vertical="top" wrapText="1"/>
      <protection/>
    </xf>
    <xf numFmtId="0" fontId="2" fillId="0" borderId="35" xfId="73" applyNumberFormat="1" applyFont="1" applyFill="1" applyBorder="1" applyAlignment="1">
      <alignment horizontal="center" vertical="center" wrapText="1"/>
      <protection/>
    </xf>
    <xf numFmtId="49" fontId="2" fillId="0" borderId="10" xfId="73" applyNumberFormat="1" applyFont="1" applyFill="1" applyBorder="1" applyAlignment="1">
      <alignment horizontal="center" vertical="center" wrapText="1"/>
      <protection/>
    </xf>
    <xf numFmtId="49" fontId="2" fillId="0" borderId="32" xfId="73" applyNumberFormat="1" applyFont="1" applyFill="1" applyBorder="1" applyAlignment="1">
      <alignment horizontal="center" vertical="center" wrapText="1"/>
      <protection/>
    </xf>
    <xf numFmtId="0" fontId="2" fillId="0" borderId="30" xfId="73" applyFont="1" applyFill="1" applyBorder="1" applyAlignment="1">
      <alignment vertical="top" wrapText="1"/>
      <protection/>
    </xf>
    <xf numFmtId="0" fontId="8" fillId="0" borderId="18" xfId="73" applyFont="1" applyBorder="1" applyAlignment="1">
      <alignment horizontal="center" vertical="center" wrapText="1"/>
      <protection/>
    </xf>
    <xf numFmtId="0" fontId="8" fillId="0" borderId="30" xfId="73" applyFont="1" applyBorder="1" applyAlignment="1">
      <alignment horizontal="center" vertical="center" wrapText="1"/>
      <protection/>
    </xf>
    <xf numFmtId="0" fontId="2" fillId="0" borderId="26" xfId="73" applyFont="1" applyFill="1" applyBorder="1" applyAlignment="1">
      <alignment horizontal="left" vertical="center" wrapText="1"/>
      <protection/>
    </xf>
    <xf numFmtId="0" fontId="2" fillId="0" borderId="30" xfId="73" applyFont="1" applyBorder="1" applyAlignment="1">
      <alignment horizontal="left" vertical="center" wrapText="1"/>
      <protection/>
    </xf>
    <xf numFmtId="0" fontId="2" fillId="0" borderId="0" xfId="73" applyFont="1" applyFill="1" applyBorder="1" applyAlignment="1">
      <alignment horizontal="left" vertical="center" wrapText="1"/>
      <protection/>
    </xf>
    <xf numFmtId="0" fontId="2" fillId="40" borderId="69" xfId="73" applyFill="1" applyBorder="1" applyAlignment="1">
      <alignment vertical="top" wrapText="1"/>
      <protection/>
    </xf>
    <xf numFmtId="0" fontId="2" fillId="0" borderId="35" xfId="73" applyBorder="1" applyAlignment="1">
      <alignment vertical="top" wrapText="1"/>
      <protection/>
    </xf>
    <xf numFmtId="0" fontId="2" fillId="0" borderId="18" xfId="73" applyFont="1" applyBorder="1" applyAlignment="1">
      <alignment horizontal="center" vertical="center" wrapText="1"/>
      <protection/>
    </xf>
    <xf numFmtId="0" fontId="2" fillId="0" borderId="30" xfId="73" applyFont="1" applyBorder="1" applyAlignment="1">
      <alignment horizontal="center" vertical="center" wrapText="1"/>
      <protection/>
    </xf>
    <xf numFmtId="0" fontId="6" fillId="0" borderId="69" xfId="73" applyFont="1" applyBorder="1" applyAlignment="1">
      <alignment horizontal="center" vertical="top" wrapText="1"/>
      <protection/>
    </xf>
    <xf numFmtId="0" fontId="6" fillId="0" borderId="59" xfId="73" applyFont="1" applyBorder="1" applyAlignment="1">
      <alignment horizontal="center" vertical="top" wrapText="1"/>
      <protection/>
    </xf>
    <xf numFmtId="0" fontId="6" fillId="0" borderId="70" xfId="73" applyFont="1" applyBorder="1" applyAlignment="1">
      <alignment horizontal="center" vertical="top" wrapText="1"/>
      <protection/>
    </xf>
    <xf numFmtId="0" fontId="8" fillId="36" borderId="46" xfId="73" applyFont="1" applyFill="1" applyBorder="1" applyAlignment="1">
      <alignment horizontal="left" vertical="center" wrapText="1"/>
      <protection/>
    </xf>
    <xf numFmtId="0" fontId="2" fillId="0" borderId="55" xfId="73" applyFont="1" applyFill="1" applyBorder="1" applyAlignment="1">
      <alignment horizontal="left" vertical="center" wrapText="1"/>
      <protection/>
    </xf>
    <xf numFmtId="0" fontId="2" fillId="0" borderId="49" xfId="73" applyFont="1" applyFill="1" applyBorder="1" applyAlignment="1">
      <alignment horizontal="left" vertical="center" wrapText="1"/>
      <protection/>
    </xf>
    <xf numFmtId="0" fontId="2" fillId="0" borderId="34" xfId="73" applyFont="1" applyFill="1" applyBorder="1" applyAlignment="1">
      <alignment horizontal="center" vertical="center" wrapText="1"/>
      <protection/>
    </xf>
    <xf numFmtId="0" fontId="2" fillId="0" borderId="14" xfId="73" applyFont="1" applyFill="1" applyBorder="1" applyAlignment="1">
      <alignment horizontal="center" vertical="center" wrapText="1"/>
      <protection/>
    </xf>
    <xf numFmtId="0" fontId="2" fillId="0" borderId="38" xfId="73" applyFont="1" applyFill="1" applyBorder="1" applyAlignment="1">
      <alignment horizontal="center" vertical="center" wrapText="1"/>
      <protection/>
    </xf>
    <xf numFmtId="43" fontId="6" fillId="0" borderId="18" xfId="44" applyFont="1" applyBorder="1" applyAlignment="1">
      <alignment horizontal="center" wrapText="1"/>
    </xf>
    <xf numFmtId="43" fontId="6" fillId="0" borderId="11" xfId="44" applyFont="1" applyBorder="1" applyAlignment="1">
      <alignment horizontal="center" wrapText="1"/>
    </xf>
    <xf numFmtId="43" fontId="6" fillId="0" borderId="19" xfId="44" applyFont="1" applyBorder="1" applyAlignment="1">
      <alignment horizontal="center" wrapText="1"/>
    </xf>
    <xf numFmtId="0" fontId="12" fillId="0" borderId="0" xfId="63" applyFont="1" applyAlignment="1">
      <alignment horizontal="left" vertical="top" wrapText="1"/>
    </xf>
    <xf numFmtId="0" fontId="2" fillId="0" borderId="19" xfId="0" applyFont="1" applyBorder="1" applyAlignment="1">
      <alignment horizontal="left" wrapText="1"/>
    </xf>
    <xf numFmtId="0" fontId="2" fillId="0" borderId="11" xfId="0" applyFont="1" applyBorder="1" applyAlignment="1">
      <alignment horizontal="left" wrapText="1"/>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4" xfId="62" applyFont="1" applyFill="1" applyBorder="1" applyAlignment="1">
      <alignment horizontal="left" vertical="center"/>
    </xf>
    <xf numFmtId="0" fontId="6" fillId="0" borderId="15" xfId="62" applyFont="1" applyFill="1" applyBorder="1" applyAlignment="1">
      <alignment horizontal="left" vertical="center"/>
    </xf>
    <xf numFmtId="0" fontId="21" fillId="0" borderId="20" xfId="0" applyFont="1" applyFill="1" applyBorder="1" applyAlignment="1">
      <alignment horizontal="left" vertical="top" wrapText="1"/>
    </xf>
    <xf numFmtId="0" fontId="21" fillId="0" borderId="21" xfId="0" applyFont="1" applyFill="1" applyBorder="1" applyAlignment="1">
      <alignment horizontal="left" vertical="top"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4"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2 3" xfId="64"/>
    <cellStyle name="Normal 2 4" xfId="65"/>
    <cellStyle name="Normal 265" xfId="66"/>
    <cellStyle name="Normal 266" xfId="67"/>
    <cellStyle name="Normal 3" xfId="68"/>
    <cellStyle name="Normal 3 2" xfId="69"/>
    <cellStyle name="Normal 3 3" xfId="70"/>
    <cellStyle name="Normal 4" xfId="71"/>
    <cellStyle name="Normal_Book1" xfId="72"/>
    <cellStyle name="Normal_Prototype_Scorecard-LgOffice-2008-03-13" xfId="73"/>
    <cellStyle name="Normal_Prototype_Scorecard-LgOffice-2008-03-13 2" xfId="74"/>
    <cellStyle name="Normal_Schedules_Trans" xfId="75"/>
    <cellStyle name="Note" xfId="76"/>
    <cellStyle name="Output" xfId="77"/>
    <cellStyle name="Percent" xfId="78"/>
    <cellStyle name="Percent 2" xfId="79"/>
    <cellStyle name="Percent 2 2"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5"/>
          <c:y val="0.15"/>
          <c:w val="0.8965"/>
          <c:h val="0.7472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Schedules!$C$18:$Z$18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1"/>
        <c:axId val="66070100"/>
        <c:axId val="57759989"/>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Schedules!$C$10:$Z$10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400"/>
        <c:axId val="50077854"/>
        <c:axId val="48047503"/>
      </c:barChart>
      <c:catAx>
        <c:axId val="66070100"/>
        <c:scaling>
          <c:orientation val="minMax"/>
        </c:scaling>
        <c:axPos val="b"/>
        <c:title>
          <c:tx>
            <c:rich>
              <a:bodyPr vert="horz" rot="0" anchor="ctr"/>
              <a:lstStyle/>
              <a:p>
                <a:pPr algn="ctr">
                  <a:defRPr/>
                </a:pPr>
                <a:r>
                  <a:rPr lang="en-US" cap="none" sz="1000" b="0" i="0" u="none" baseline="0">
                    <a:solidFill>
                      <a:srgbClr val="000000"/>
                    </a:solidFill>
                  </a:rPr>
                  <a:t>allday (Apartment)</a:t>
                </a:r>
              </a:p>
            </c:rich>
          </c:tx>
          <c:layout>
            <c:manualLayout>
              <c:xMode val="factor"/>
              <c:yMode val="factor"/>
              <c:x val="-0.009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759989"/>
        <c:crosses val="autoZero"/>
        <c:auto val="1"/>
        <c:lblOffset val="100"/>
        <c:tickLblSkip val="2"/>
        <c:noMultiLvlLbl val="0"/>
      </c:catAx>
      <c:valAx>
        <c:axId val="57759989"/>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1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66070100"/>
        <c:crossesAt val="1"/>
        <c:crossBetween val="between"/>
        <c:dispUnits/>
        <c:majorUnit val="0.2"/>
      </c:valAx>
      <c:catAx>
        <c:axId val="50077854"/>
        <c:scaling>
          <c:orientation val="minMax"/>
        </c:scaling>
        <c:axPos val="b"/>
        <c:delete val="1"/>
        <c:majorTickMark val="out"/>
        <c:minorTickMark val="none"/>
        <c:tickLblPos val="nextTo"/>
        <c:crossAx val="48047503"/>
        <c:crosses val="autoZero"/>
        <c:auto val="1"/>
        <c:lblOffset val="100"/>
        <c:tickLblSkip val="1"/>
        <c:noMultiLvlLbl val="0"/>
      </c:catAx>
      <c:valAx>
        <c:axId val="48047503"/>
        <c:scaling>
          <c:orientation val="minMax"/>
          <c:max val="1"/>
          <c:min val="0"/>
        </c:scaling>
        <c:axPos val="l"/>
        <c:title>
          <c:tx>
            <c:rich>
              <a:bodyPr vert="horz" rot="-5400000" anchor="ctr"/>
              <a:lstStyle/>
              <a:p>
                <a:pPr algn="ctr">
                  <a:defRPr/>
                </a:pPr>
                <a:r>
                  <a:rPr lang="en-US" cap="none" sz="1000" b="1" i="0" u="none" baseline="0">
                    <a:solidFill>
                      <a:srgbClr val="FF0000"/>
                    </a:solidFill>
                  </a:rPr>
                  <a:t>Infilatration</a:t>
                </a:r>
              </a:p>
            </c:rich>
          </c:tx>
          <c:layout>
            <c:manualLayout>
              <c:xMode val="factor"/>
              <c:yMode val="factor"/>
              <c:x val="-0.00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077854"/>
        <c:crosses val="max"/>
        <c:crossBetween val="between"/>
        <c:dispUnits/>
        <c:majorUnit val="1"/>
      </c:valAx>
      <c:spPr>
        <a:solidFill>
          <a:srgbClr val="FFFFFF"/>
        </a:solidFill>
        <a:ln w="3175">
          <a:noFill/>
        </a:ln>
      </c:spPr>
    </c:plotArea>
    <c:legend>
      <c:legendPos val="r"/>
      <c:layout>
        <c:manualLayout>
          <c:xMode val="edge"/>
          <c:yMode val="edge"/>
          <c:x val="0.303"/>
          <c:y val="0.00925"/>
          <c:w val="0.379"/>
          <c:h val="0.07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14575"/>
          <c:w val="0.92975"/>
          <c:h val="0.7487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Schedules!$C$25:$Z$25</c:f>
              <c:numCache>
                <c:ptCount val="24"/>
                <c:pt idx="0">
                  <c:v>0.18</c:v>
                </c:pt>
                <c:pt idx="1">
                  <c:v>0.18</c:v>
                </c:pt>
                <c:pt idx="2">
                  <c:v>0.18</c:v>
                </c:pt>
                <c:pt idx="3">
                  <c:v>0.18</c:v>
                </c:pt>
                <c:pt idx="4">
                  <c:v>0.18</c:v>
                </c:pt>
                <c:pt idx="5">
                  <c:v>0.18</c:v>
                </c:pt>
                <c:pt idx="6">
                  <c:v>0.18</c:v>
                </c:pt>
                <c:pt idx="7">
                  <c:v>0.18</c:v>
                </c:pt>
                <c:pt idx="8">
                  <c:v>0.9</c:v>
                </c:pt>
                <c:pt idx="9">
                  <c:v>0.9</c:v>
                </c:pt>
                <c:pt idx="10">
                  <c:v>0.9</c:v>
                </c:pt>
                <c:pt idx="11">
                  <c:v>0.9</c:v>
                </c:pt>
                <c:pt idx="12">
                  <c:v>0.8</c:v>
                </c:pt>
                <c:pt idx="13">
                  <c:v>0.9</c:v>
                </c:pt>
                <c:pt idx="14">
                  <c:v>0.9</c:v>
                </c:pt>
                <c:pt idx="15">
                  <c:v>0.9</c:v>
                </c:pt>
                <c:pt idx="16">
                  <c:v>0.9</c:v>
                </c:pt>
                <c:pt idx="17">
                  <c:v>0.18</c:v>
                </c:pt>
                <c:pt idx="18">
                  <c:v>0.18</c:v>
                </c:pt>
                <c:pt idx="19">
                  <c:v>0.18</c:v>
                </c:pt>
                <c:pt idx="20">
                  <c:v>0.18</c:v>
                </c:pt>
                <c:pt idx="21">
                  <c:v>0.18</c:v>
                </c:pt>
                <c:pt idx="22">
                  <c:v>0.18</c:v>
                </c:pt>
                <c:pt idx="23">
                  <c:v>0.18</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Schedules!$C$28:$Z$28</c:f>
              <c:numCache>
                <c:ptCount val="24"/>
                <c:pt idx="0">
                  <c:v>0.33</c:v>
                </c:pt>
                <c:pt idx="1">
                  <c:v>0.33</c:v>
                </c:pt>
                <c:pt idx="2">
                  <c:v>0.33</c:v>
                </c:pt>
                <c:pt idx="3">
                  <c:v>0.33</c:v>
                </c:pt>
                <c:pt idx="4">
                  <c:v>0.33</c:v>
                </c:pt>
                <c:pt idx="5">
                  <c:v>0.33</c:v>
                </c:pt>
                <c:pt idx="6">
                  <c:v>0.33</c:v>
                </c:pt>
                <c:pt idx="7">
                  <c:v>0.5</c:v>
                </c:pt>
                <c:pt idx="8">
                  <c:v>1</c:v>
                </c:pt>
                <c:pt idx="9">
                  <c:v>1</c:v>
                </c:pt>
                <c:pt idx="10">
                  <c:v>1</c:v>
                </c:pt>
                <c:pt idx="11">
                  <c:v>1</c:v>
                </c:pt>
                <c:pt idx="12">
                  <c:v>0.94</c:v>
                </c:pt>
                <c:pt idx="13">
                  <c:v>1</c:v>
                </c:pt>
                <c:pt idx="14">
                  <c:v>1</c:v>
                </c:pt>
                <c:pt idx="15">
                  <c:v>1</c:v>
                </c:pt>
                <c:pt idx="16">
                  <c:v>1</c:v>
                </c:pt>
                <c:pt idx="17">
                  <c:v>0.5</c:v>
                </c:pt>
                <c:pt idx="18">
                  <c:v>0.33</c:v>
                </c:pt>
                <c:pt idx="19">
                  <c:v>0.33</c:v>
                </c:pt>
                <c:pt idx="20">
                  <c:v>0.33</c:v>
                </c:pt>
                <c:pt idx="21">
                  <c:v>0.33</c:v>
                </c:pt>
                <c:pt idx="22">
                  <c:v>0.33</c:v>
                </c:pt>
                <c:pt idx="23">
                  <c:v>0.33</c:v>
                </c:pt>
              </c:numCache>
            </c:numRef>
          </c:val>
        </c:ser>
        <c:gapWidth val="102"/>
        <c:axId val="58069416"/>
        <c:axId val="52862697"/>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Schedules!$C$22:$Z$22</c:f>
              <c:numCache>
                <c:ptCount val="24"/>
                <c:pt idx="0">
                  <c:v>0</c:v>
                </c:pt>
                <c:pt idx="1">
                  <c:v>0</c:v>
                </c:pt>
                <c:pt idx="2">
                  <c:v>0</c:v>
                </c:pt>
                <c:pt idx="3">
                  <c:v>0</c:v>
                </c:pt>
                <c:pt idx="4">
                  <c:v>0</c:v>
                </c:pt>
                <c:pt idx="5">
                  <c:v>0</c:v>
                </c:pt>
                <c:pt idx="6">
                  <c:v>0</c:v>
                </c:pt>
                <c:pt idx="7">
                  <c:v>0</c:v>
                </c:pt>
                <c:pt idx="8">
                  <c:v>1</c:v>
                </c:pt>
                <c:pt idx="9">
                  <c:v>1</c:v>
                </c:pt>
                <c:pt idx="10">
                  <c:v>1</c:v>
                </c:pt>
                <c:pt idx="11">
                  <c:v>1</c:v>
                </c:pt>
                <c:pt idx="12">
                  <c:v>0.5</c:v>
                </c:pt>
                <c:pt idx="13">
                  <c:v>1</c:v>
                </c:pt>
                <c:pt idx="14">
                  <c:v>1</c:v>
                </c:pt>
                <c:pt idx="15">
                  <c:v>1</c:v>
                </c:pt>
                <c:pt idx="16">
                  <c:v>1</c:v>
                </c:pt>
                <c:pt idx="17">
                  <c:v>0</c:v>
                </c:pt>
                <c:pt idx="18">
                  <c:v>0</c:v>
                </c:pt>
                <c:pt idx="19">
                  <c:v>0</c:v>
                </c:pt>
                <c:pt idx="20">
                  <c:v>0</c:v>
                </c:pt>
                <c:pt idx="21">
                  <c:v>0</c:v>
                </c:pt>
                <c:pt idx="22">
                  <c:v>0</c:v>
                </c:pt>
                <c:pt idx="23">
                  <c:v>0</c:v>
                </c:pt>
              </c:numCache>
            </c:numRef>
          </c:val>
        </c:ser>
        <c:gapWidth val="500"/>
        <c:axId val="6002226"/>
        <c:axId val="54020035"/>
      </c:barChart>
      <c:catAx>
        <c:axId val="58069416"/>
        <c:scaling>
          <c:orientation val="minMax"/>
        </c:scaling>
        <c:axPos val="b"/>
        <c:title>
          <c:tx>
            <c:rich>
              <a:bodyPr vert="horz" rot="0" anchor="ctr"/>
              <a:lstStyle/>
              <a:p>
                <a:pPr algn="ctr">
                  <a:defRPr/>
                </a:pPr>
                <a:r>
                  <a:rPr lang="en-US" cap="none" sz="1000" b="0" i="0" u="none" baseline="0">
                    <a:solidFill>
                      <a:srgbClr val="000000"/>
                    </a:solidFill>
                  </a:rPr>
                  <a:t>weekday (Office)</a:t>
                </a:r>
              </a:p>
            </c:rich>
          </c:tx>
          <c:layout>
            <c:manualLayout>
              <c:xMode val="factor"/>
              <c:yMode val="factor"/>
              <c:x val="-0.009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862697"/>
        <c:crosses val="autoZero"/>
        <c:auto val="1"/>
        <c:lblOffset val="100"/>
        <c:tickLblSkip val="2"/>
        <c:noMultiLvlLbl val="0"/>
      </c:catAx>
      <c:valAx>
        <c:axId val="52862697"/>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10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069416"/>
        <c:crossesAt val="1"/>
        <c:crossBetween val="between"/>
        <c:dispUnits/>
        <c:majorUnit val="0.2"/>
      </c:valAx>
      <c:catAx>
        <c:axId val="6002226"/>
        <c:scaling>
          <c:orientation val="minMax"/>
        </c:scaling>
        <c:axPos val="b"/>
        <c:delete val="1"/>
        <c:majorTickMark val="out"/>
        <c:minorTickMark val="none"/>
        <c:tickLblPos val="nextTo"/>
        <c:crossAx val="54020035"/>
        <c:crosses val="autoZero"/>
        <c:auto val="1"/>
        <c:lblOffset val="100"/>
        <c:tickLblSkip val="1"/>
        <c:noMultiLvlLbl val="0"/>
      </c:catAx>
      <c:valAx>
        <c:axId val="54020035"/>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6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02226"/>
        <c:crosses val="max"/>
        <c:crossBetween val="between"/>
        <c:dispUnits/>
        <c:majorUnit val="1"/>
      </c:valAx>
      <c:spPr>
        <a:solidFill>
          <a:srgbClr val="FFFFFF"/>
        </a:solidFill>
        <a:ln w="3175">
          <a:noFill/>
        </a:ln>
      </c:spPr>
    </c:plotArea>
    <c:legend>
      <c:legendPos val="r"/>
      <c:layout>
        <c:manualLayout>
          <c:xMode val="edge"/>
          <c:yMode val="edge"/>
          <c:x val="0.291"/>
          <c:y val="0.007"/>
          <c:w val="0.41125"/>
          <c:h val="0.07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75"/>
          <c:y val="0.14475"/>
          <c:w val="0.873"/>
          <c:h val="0.7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Schedules!$C$33:$Z$33</c:f>
              <c:numCache>
                <c:ptCount val="24"/>
                <c:pt idx="0">
                  <c:v>60.08</c:v>
                </c:pt>
                <c:pt idx="1">
                  <c:v>60.08</c:v>
                </c:pt>
                <c:pt idx="2">
                  <c:v>60.08</c:v>
                </c:pt>
                <c:pt idx="3">
                  <c:v>60.08</c:v>
                </c:pt>
                <c:pt idx="4">
                  <c:v>60.08</c:v>
                </c:pt>
                <c:pt idx="5">
                  <c:v>60.08</c:v>
                </c:pt>
                <c:pt idx="6">
                  <c:v>60.08</c:v>
                </c:pt>
                <c:pt idx="7">
                  <c:v>64.94</c:v>
                </c:pt>
                <c:pt idx="8">
                  <c:v>69.98</c:v>
                </c:pt>
                <c:pt idx="9">
                  <c:v>69.98</c:v>
                </c:pt>
                <c:pt idx="10">
                  <c:v>69.98</c:v>
                </c:pt>
                <c:pt idx="11">
                  <c:v>69.98</c:v>
                </c:pt>
                <c:pt idx="12">
                  <c:v>69.98</c:v>
                </c:pt>
                <c:pt idx="13">
                  <c:v>69.98</c:v>
                </c:pt>
                <c:pt idx="14">
                  <c:v>69.98</c:v>
                </c:pt>
                <c:pt idx="15">
                  <c:v>69.98</c:v>
                </c:pt>
                <c:pt idx="16">
                  <c:v>69.98</c:v>
                </c:pt>
                <c:pt idx="17">
                  <c:v>64.94</c:v>
                </c:pt>
                <c:pt idx="18">
                  <c:v>60.08</c:v>
                </c:pt>
                <c:pt idx="19">
                  <c:v>60.08</c:v>
                </c:pt>
                <c:pt idx="20">
                  <c:v>60.08</c:v>
                </c:pt>
                <c:pt idx="21">
                  <c:v>60.08</c:v>
                </c:pt>
                <c:pt idx="22">
                  <c:v>60.08</c:v>
                </c:pt>
                <c:pt idx="23">
                  <c:v>60.08</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Schedules!$C$36:$Z$36</c:f>
              <c:numCache>
                <c:ptCount val="24"/>
                <c:pt idx="0">
                  <c:v>84.91999999999999</c:v>
                </c:pt>
                <c:pt idx="1">
                  <c:v>80.06</c:v>
                </c:pt>
                <c:pt idx="2">
                  <c:v>75.02</c:v>
                </c:pt>
                <c:pt idx="3">
                  <c:v>75.02</c:v>
                </c:pt>
                <c:pt idx="4">
                  <c:v>75.02</c:v>
                </c:pt>
                <c:pt idx="5">
                  <c:v>75.02</c:v>
                </c:pt>
                <c:pt idx="6">
                  <c:v>75.02</c:v>
                </c:pt>
                <c:pt idx="7">
                  <c:v>75.02</c:v>
                </c:pt>
                <c:pt idx="8">
                  <c:v>75.02</c:v>
                </c:pt>
                <c:pt idx="9">
                  <c:v>75.02</c:v>
                </c:pt>
                <c:pt idx="10">
                  <c:v>75.02</c:v>
                </c:pt>
                <c:pt idx="11">
                  <c:v>75.02</c:v>
                </c:pt>
                <c:pt idx="12">
                  <c:v>75.02</c:v>
                </c:pt>
                <c:pt idx="13">
                  <c:v>75.02</c:v>
                </c:pt>
                <c:pt idx="14">
                  <c:v>75.02</c:v>
                </c:pt>
                <c:pt idx="15">
                  <c:v>75.02</c:v>
                </c:pt>
                <c:pt idx="16">
                  <c:v>75.02</c:v>
                </c:pt>
                <c:pt idx="17">
                  <c:v>80.06</c:v>
                </c:pt>
                <c:pt idx="18">
                  <c:v>84.91999999999999</c:v>
                </c:pt>
                <c:pt idx="19">
                  <c:v>84.91999999999999</c:v>
                </c:pt>
                <c:pt idx="20">
                  <c:v>84.91999999999999</c:v>
                </c:pt>
                <c:pt idx="21">
                  <c:v>84.91999999999999</c:v>
                </c:pt>
                <c:pt idx="22">
                  <c:v>84.91999999999999</c:v>
                </c:pt>
                <c:pt idx="23">
                  <c:v>84.91999999999999</c:v>
                </c:pt>
              </c:numCache>
            </c:numRef>
          </c:val>
        </c:ser>
        <c:gapWidth val="102"/>
        <c:axId val="16418268"/>
        <c:axId val="13546685"/>
      </c:barChart>
      <c:barChart>
        <c:barDir val="col"/>
        <c:grouping val="clustered"/>
        <c:varyColors val="0"/>
        <c:ser>
          <c:idx val="0"/>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Schedules!$C$18:$Z$18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54811302"/>
        <c:axId val="23539671"/>
      </c:barChart>
      <c:catAx>
        <c:axId val="16418268"/>
        <c:scaling>
          <c:orientation val="minMax"/>
        </c:scaling>
        <c:axPos val="b"/>
        <c:title>
          <c:tx>
            <c:rich>
              <a:bodyPr vert="horz" rot="0" anchor="ctr"/>
              <a:lstStyle/>
              <a:p>
                <a:pPr algn="ctr">
                  <a:defRPr/>
                </a:pPr>
                <a:r>
                  <a:rPr lang="en-US" cap="none" sz="1000" b="0" i="0" u="none" baseline="0">
                    <a:solidFill>
                      <a:srgbClr val="000000"/>
                    </a:solidFill>
                  </a:rPr>
                  <a:t>weekday (Office)</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3546685"/>
        <c:crosses val="autoZero"/>
        <c:auto val="1"/>
        <c:lblOffset val="100"/>
        <c:tickLblSkip val="2"/>
        <c:noMultiLvlLbl val="0"/>
      </c:catAx>
      <c:valAx>
        <c:axId val="13546685"/>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18268"/>
        <c:crossesAt val="1"/>
        <c:crossBetween val="between"/>
        <c:dispUnits/>
        <c:majorUnit val="10"/>
      </c:valAx>
      <c:catAx>
        <c:axId val="54811302"/>
        <c:scaling>
          <c:orientation val="minMax"/>
        </c:scaling>
        <c:axPos val="b"/>
        <c:delete val="1"/>
        <c:majorTickMark val="out"/>
        <c:minorTickMark val="none"/>
        <c:tickLblPos val="nextTo"/>
        <c:crossAx val="23539671"/>
        <c:crosses val="autoZero"/>
        <c:auto val="1"/>
        <c:lblOffset val="100"/>
        <c:tickLblSkip val="1"/>
        <c:noMultiLvlLbl val="0"/>
      </c:catAx>
      <c:valAx>
        <c:axId val="23539671"/>
        <c:scaling>
          <c:orientation val="minMax"/>
          <c:max val="1"/>
          <c:min val="0"/>
        </c:scaling>
        <c:axPos val="l"/>
        <c:title>
          <c:tx>
            <c:rich>
              <a:bodyPr vert="horz" rot="-5400000" anchor="ctr"/>
              <a:lstStyle/>
              <a:p>
                <a:pPr algn="ctr">
                  <a:defRPr/>
                </a:pPr>
                <a:r>
                  <a:rPr lang="en-US" cap="none" sz="1000" b="1" i="0" u="none" baseline="0">
                    <a:solidFill>
                      <a:srgbClr val="FF0000"/>
                    </a:solidFill>
                  </a:rPr>
                  <a:t>Fan (On|Off)</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811302"/>
        <c:crosses val="max"/>
        <c:crossBetween val="between"/>
        <c:dispUnits/>
        <c:majorUnit val="1"/>
      </c:valAx>
      <c:spPr>
        <a:solidFill>
          <a:srgbClr val="FFFFFF"/>
        </a:solidFill>
        <a:ln w="3175">
          <a:noFill/>
        </a:ln>
      </c:spPr>
    </c:plotArea>
    <c:legend>
      <c:legendPos val="r"/>
      <c:layout>
        <c:manualLayout>
          <c:xMode val="edge"/>
          <c:yMode val="edge"/>
          <c:x val="0.13525"/>
          <c:y val="0.00925"/>
          <c:w val="0.7145"/>
          <c:h val="0.07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75"/>
          <c:y val="0.14475"/>
          <c:w val="0.90725"/>
          <c:h val="0.7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Schedules!$C$33:$Z$33</c:f>
              <c:numCache>
                <c:ptCount val="24"/>
                <c:pt idx="0">
                  <c:v>60.08</c:v>
                </c:pt>
                <c:pt idx="1">
                  <c:v>60.08</c:v>
                </c:pt>
                <c:pt idx="2">
                  <c:v>60.08</c:v>
                </c:pt>
                <c:pt idx="3">
                  <c:v>60.08</c:v>
                </c:pt>
                <c:pt idx="4">
                  <c:v>60.08</c:v>
                </c:pt>
                <c:pt idx="5">
                  <c:v>60.08</c:v>
                </c:pt>
                <c:pt idx="6">
                  <c:v>60.08</c:v>
                </c:pt>
                <c:pt idx="7">
                  <c:v>64.94</c:v>
                </c:pt>
                <c:pt idx="8">
                  <c:v>69.98</c:v>
                </c:pt>
                <c:pt idx="9">
                  <c:v>69.98</c:v>
                </c:pt>
                <c:pt idx="10">
                  <c:v>69.98</c:v>
                </c:pt>
                <c:pt idx="11">
                  <c:v>69.98</c:v>
                </c:pt>
                <c:pt idx="12">
                  <c:v>69.98</c:v>
                </c:pt>
                <c:pt idx="13">
                  <c:v>69.98</c:v>
                </c:pt>
                <c:pt idx="14">
                  <c:v>69.98</c:v>
                </c:pt>
                <c:pt idx="15">
                  <c:v>69.98</c:v>
                </c:pt>
                <c:pt idx="16">
                  <c:v>69.98</c:v>
                </c:pt>
                <c:pt idx="17">
                  <c:v>64.94</c:v>
                </c:pt>
                <c:pt idx="18">
                  <c:v>60.08</c:v>
                </c:pt>
                <c:pt idx="19">
                  <c:v>60.08</c:v>
                </c:pt>
                <c:pt idx="20">
                  <c:v>60.08</c:v>
                </c:pt>
                <c:pt idx="21">
                  <c:v>60.08</c:v>
                </c:pt>
                <c:pt idx="22">
                  <c:v>60.08</c:v>
                </c:pt>
                <c:pt idx="23">
                  <c:v>60.08</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Schedules!$C$36:$Z$36</c:f>
              <c:numCache>
                <c:ptCount val="24"/>
                <c:pt idx="0">
                  <c:v>84.91999999999999</c:v>
                </c:pt>
                <c:pt idx="1">
                  <c:v>80.06</c:v>
                </c:pt>
                <c:pt idx="2">
                  <c:v>75.02</c:v>
                </c:pt>
                <c:pt idx="3">
                  <c:v>75.02</c:v>
                </c:pt>
                <c:pt idx="4">
                  <c:v>75.02</c:v>
                </c:pt>
                <c:pt idx="5">
                  <c:v>75.02</c:v>
                </c:pt>
                <c:pt idx="6">
                  <c:v>75.02</c:v>
                </c:pt>
                <c:pt idx="7">
                  <c:v>75.02</c:v>
                </c:pt>
                <c:pt idx="8">
                  <c:v>75.02</c:v>
                </c:pt>
                <c:pt idx="9">
                  <c:v>75.02</c:v>
                </c:pt>
                <c:pt idx="10">
                  <c:v>75.02</c:v>
                </c:pt>
                <c:pt idx="11">
                  <c:v>75.02</c:v>
                </c:pt>
                <c:pt idx="12">
                  <c:v>75.02</c:v>
                </c:pt>
                <c:pt idx="13">
                  <c:v>75.02</c:v>
                </c:pt>
                <c:pt idx="14">
                  <c:v>75.02</c:v>
                </c:pt>
                <c:pt idx="15">
                  <c:v>75.02</c:v>
                </c:pt>
                <c:pt idx="16">
                  <c:v>75.02</c:v>
                </c:pt>
                <c:pt idx="17">
                  <c:v>80.06</c:v>
                </c:pt>
                <c:pt idx="18">
                  <c:v>84.91999999999999</c:v>
                </c:pt>
                <c:pt idx="19">
                  <c:v>84.91999999999999</c:v>
                </c:pt>
                <c:pt idx="20">
                  <c:v>84.91999999999999</c:v>
                </c:pt>
                <c:pt idx="21">
                  <c:v>84.91999999999999</c:v>
                </c:pt>
                <c:pt idx="22">
                  <c:v>84.91999999999999</c:v>
                </c:pt>
                <c:pt idx="23">
                  <c:v>84.91999999999999</c:v>
                </c:pt>
              </c:numCache>
            </c:numRef>
          </c:val>
        </c:ser>
        <c:gapWidth val="102"/>
        <c:axId val="10530448"/>
        <c:axId val="27665169"/>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Schedules!$C$22:$Z$22</c:f>
              <c:numCache>
                <c:ptCount val="24"/>
                <c:pt idx="0">
                  <c:v>0</c:v>
                </c:pt>
                <c:pt idx="1">
                  <c:v>0</c:v>
                </c:pt>
                <c:pt idx="2">
                  <c:v>0</c:v>
                </c:pt>
                <c:pt idx="3">
                  <c:v>0</c:v>
                </c:pt>
                <c:pt idx="4">
                  <c:v>0</c:v>
                </c:pt>
                <c:pt idx="5">
                  <c:v>0</c:v>
                </c:pt>
                <c:pt idx="6">
                  <c:v>0</c:v>
                </c:pt>
                <c:pt idx="7">
                  <c:v>0</c:v>
                </c:pt>
                <c:pt idx="8">
                  <c:v>1</c:v>
                </c:pt>
                <c:pt idx="9">
                  <c:v>1</c:v>
                </c:pt>
                <c:pt idx="10">
                  <c:v>1</c:v>
                </c:pt>
                <c:pt idx="11">
                  <c:v>1</c:v>
                </c:pt>
                <c:pt idx="12">
                  <c:v>0.5</c:v>
                </c:pt>
                <c:pt idx="13">
                  <c:v>1</c:v>
                </c:pt>
                <c:pt idx="14">
                  <c:v>1</c:v>
                </c:pt>
                <c:pt idx="15">
                  <c:v>1</c:v>
                </c:pt>
                <c:pt idx="16">
                  <c:v>1</c:v>
                </c:pt>
                <c:pt idx="17">
                  <c:v>0</c:v>
                </c:pt>
                <c:pt idx="18">
                  <c:v>0</c:v>
                </c:pt>
                <c:pt idx="19">
                  <c:v>0</c:v>
                </c:pt>
                <c:pt idx="20">
                  <c:v>0</c:v>
                </c:pt>
                <c:pt idx="21">
                  <c:v>0</c:v>
                </c:pt>
                <c:pt idx="22">
                  <c:v>0</c:v>
                </c:pt>
                <c:pt idx="23">
                  <c:v>0</c:v>
                </c:pt>
              </c:numCache>
            </c:numRef>
          </c:val>
        </c:ser>
        <c:gapWidth val="500"/>
        <c:axId val="47659930"/>
        <c:axId val="26286187"/>
      </c:barChart>
      <c:catAx>
        <c:axId val="10530448"/>
        <c:scaling>
          <c:orientation val="minMax"/>
        </c:scaling>
        <c:axPos val="b"/>
        <c:title>
          <c:tx>
            <c:rich>
              <a:bodyPr vert="horz" rot="0" anchor="ctr"/>
              <a:lstStyle/>
              <a:p>
                <a:pPr algn="ctr">
                  <a:defRPr/>
                </a:pPr>
                <a:r>
                  <a:rPr lang="en-US" cap="none" sz="1000" b="0" i="0" u="none" baseline="0">
                    <a:solidFill>
                      <a:srgbClr val="000000"/>
                    </a:solidFill>
                  </a:rPr>
                  <a:t>weekday (Office)</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665169"/>
        <c:crosses val="autoZero"/>
        <c:auto val="1"/>
        <c:lblOffset val="100"/>
        <c:tickLblSkip val="2"/>
        <c:noMultiLvlLbl val="0"/>
      </c:catAx>
      <c:valAx>
        <c:axId val="27665169"/>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530448"/>
        <c:crossesAt val="1"/>
        <c:crossBetween val="between"/>
        <c:dispUnits/>
        <c:majorUnit val="10"/>
      </c:valAx>
      <c:catAx>
        <c:axId val="47659930"/>
        <c:scaling>
          <c:orientation val="minMax"/>
        </c:scaling>
        <c:axPos val="b"/>
        <c:delete val="1"/>
        <c:majorTickMark val="out"/>
        <c:minorTickMark val="none"/>
        <c:tickLblPos val="nextTo"/>
        <c:crossAx val="26286187"/>
        <c:crosses val="autoZero"/>
        <c:auto val="1"/>
        <c:lblOffset val="100"/>
        <c:tickLblSkip val="1"/>
        <c:noMultiLvlLbl val="0"/>
      </c:catAx>
      <c:valAx>
        <c:axId val="26286187"/>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5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659930"/>
        <c:crosses val="max"/>
        <c:crossBetween val="between"/>
        <c:dispUnits/>
        <c:majorUnit val="1"/>
      </c:valAx>
      <c:spPr>
        <a:solidFill>
          <a:srgbClr val="FFFFFF"/>
        </a:solidFill>
        <a:ln w="3175">
          <a:noFill/>
        </a:ln>
      </c:spPr>
    </c:plotArea>
    <c:legend>
      <c:legendPos val="r"/>
      <c:layout>
        <c:manualLayout>
          <c:xMode val="edge"/>
          <c:yMode val="edge"/>
          <c:x val="0.134"/>
          <c:y val="0.00925"/>
          <c:w val="0.7145"/>
          <c:h val="0.07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5"/>
          <c:y val="0.15"/>
          <c:w val="0.8965"/>
          <c:h val="0.7472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Schedules!$C$18:$Z$18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1"/>
        <c:axId val="35249092"/>
        <c:axId val="48806373"/>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Schedules!$C$31:$Z$31</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400"/>
        <c:axId val="36604174"/>
        <c:axId val="61002111"/>
      </c:barChart>
      <c:catAx>
        <c:axId val="35249092"/>
        <c:scaling>
          <c:orientation val="minMax"/>
        </c:scaling>
        <c:axPos val="b"/>
        <c:title>
          <c:tx>
            <c:rich>
              <a:bodyPr vert="horz" rot="0" anchor="ctr"/>
              <a:lstStyle/>
              <a:p>
                <a:pPr algn="ctr">
                  <a:defRPr/>
                </a:pPr>
                <a:r>
                  <a:rPr lang="en-US" cap="none" sz="1000" b="0" i="0" u="none" baseline="0">
                    <a:solidFill>
                      <a:srgbClr val="000000"/>
                    </a:solidFill>
                  </a:rPr>
                  <a:t>weekend (Office)</a:t>
                </a:r>
              </a:p>
            </c:rich>
          </c:tx>
          <c:layout>
            <c:manualLayout>
              <c:xMode val="factor"/>
              <c:yMode val="factor"/>
              <c:x val="-0.009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8806373"/>
        <c:crosses val="autoZero"/>
        <c:auto val="1"/>
        <c:lblOffset val="100"/>
        <c:tickLblSkip val="2"/>
        <c:noMultiLvlLbl val="0"/>
      </c:catAx>
      <c:valAx>
        <c:axId val="48806373"/>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1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35249092"/>
        <c:crossesAt val="1"/>
        <c:crossBetween val="between"/>
        <c:dispUnits/>
        <c:majorUnit val="0.2"/>
      </c:valAx>
      <c:catAx>
        <c:axId val="36604174"/>
        <c:scaling>
          <c:orientation val="minMax"/>
        </c:scaling>
        <c:axPos val="b"/>
        <c:delete val="1"/>
        <c:majorTickMark val="out"/>
        <c:minorTickMark val="none"/>
        <c:tickLblPos val="nextTo"/>
        <c:crossAx val="61002111"/>
        <c:crosses val="autoZero"/>
        <c:auto val="1"/>
        <c:lblOffset val="100"/>
        <c:tickLblSkip val="1"/>
        <c:noMultiLvlLbl val="0"/>
      </c:catAx>
      <c:valAx>
        <c:axId val="61002111"/>
        <c:scaling>
          <c:orientation val="minMax"/>
          <c:max val="1"/>
          <c:min val="0"/>
        </c:scaling>
        <c:axPos val="l"/>
        <c:title>
          <c:tx>
            <c:rich>
              <a:bodyPr vert="horz" rot="-5400000" anchor="ctr"/>
              <a:lstStyle/>
              <a:p>
                <a:pPr algn="ctr">
                  <a:defRPr/>
                </a:pPr>
                <a:r>
                  <a:rPr lang="en-US" cap="none" sz="1000" b="1" i="0" u="none" baseline="0">
                    <a:solidFill>
                      <a:srgbClr val="FF0000"/>
                    </a:solidFill>
                  </a:rPr>
                  <a:t>Infilatration</a:t>
                </a:r>
              </a:p>
            </c:rich>
          </c:tx>
          <c:layout>
            <c:manualLayout>
              <c:xMode val="factor"/>
              <c:yMode val="factor"/>
              <c:x val="-0.00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604174"/>
        <c:crosses val="max"/>
        <c:crossBetween val="between"/>
        <c:dispUnits/>
        <c:majorUnit val="1"/>
      </c:valAx>
      <c:spPr>
        <a:solidFill>
          <a:srgbClr val="FFFFFF"/>
        </a:solidFill>
        <a:ln w="3175">
          <a:noFill/>
        </a:ln>
      </c:spPr>
    </c:plotArea>
    <c:legend>
      <c:legendPos val="r"/>
      <c:layout>
        <c:manualLayout>
          <c:xMode val="edge"/>
          <c:yMode val="edge"/>
          <c:x val="0.303"/>
          <c:y val="0.00925"/>
          <c:w val="0.379"/>
          <c:h val="0.07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25"/>
          <c:y val="0.15"/>
          <c:w val="0.8965"/>
          <c:h val="0.7472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Schedules!$C$18:$Z$18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1"/>
        <c:axId val="12148088"/>
        <c:axId val="42223929"/>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Schedules!$C$23:$Z$23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gapWidth val="400"/>
        <c:axId val="44471042"/>
        <c:axId val="64695059"/>
      </c:barChart>
      <c:catAx>
        <c:axId val="12148088"/>
        <c:scaling>
          <c:orientation val="minMax"/>
        </c:scaling>
        <c:axPos val="b"/>
        <c:title>
          <c:tx>
            <c:rich>
              <a:bodyPr vert="horz" rot="0" anchor="ctr"/>
              <a:lstStyle/>
              <a:p>
                <a:pPr algn="ctr">
                  <a:defRPr/>
                </a:pPr>
                <a:r>
                  <a:rPr lang="en-US" cap="none" sz="1000" b="0" i="0" u="none" baseline="0">
                    <a:solidFill>
                      <a:srgbClr val="000000"/>
                    </a:solidFill>
                  </a:rPr>
                  <a:t>weekend (Office)</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223929"/>
        <c:crosses val="autoZero"/>
        <c:auto val="1"/>
        <c:lblOffset val="100"/>
        <c:tickLblSkip val="2"/>
        <c:noMultiLvlLbl val="0"/>
      </c:catAx>
      <c:valAx>
        <c:axId val="42223929"/>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1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12148088"/>
        <c:crossesAt val="1"/>
        <c:crossBetween val="between"/>
        <c:dispUnits/>
        <c:majorUnit val="0.2"/>
      </c:valAx>
      <c:catAx>
        <c:axId val="44471042"/>
        <c:scaling>
          <c:orientation val="minMax"/>
        </c:scaling>
        <c:axPos val="b"/>
        <c:delete val="1"/>
        <c:majorTickMark val="out"/>
        <c:minorTickMark val="none"/>
        <c:tickLblPos val="nextTo"/>
        <c:crossAx val="64695059"/>
        <c:crosses val="autoZero"/>
        <c:auto val="1"/>
        <c:lblOffset val="100"/>
        <c:tickLblSkip val="1"/>
        <c:noMultiLvlLbl val="0"/>
      </c:catAx>
      <c:valAx>
        <c:axId val="64695059"/>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6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471042"/>
        <c:crosses val="max"/>
        <c:crossBetween val="between"/>
        <c:dispUnits/>
        <c:majorUnit val="1"/>
      </c:valAx>
      <c:spPr>
        <a:solidFill>
          <a:srgbClr val="FFFFFF"/>
        </a:solidFill>
        <a:ln w="3175">
          <a:noFill/>
        </a:ln>
      </c:spPr>
    </c:plotArea>
    <c:legend>
      <c:legendPos val="r"/>
      <c:layout>
        <c:manualLayout>
          <c:xMode val="edge"/>
          <c:yMode val="edge"/>
          <c:x val="0.30125"/>
          <c:y val="0.00925"/>
          <c:w val="0.3785"/>
          <c:h val="0.07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15"/>
          <c:w val="0.92975"/>
          <c:h val="0.74725"/>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Schedules!$C$40:$Z$40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gapWidth val="101"/>
        <c:axId val="45384620"/>
        <c:axId val="5808397"/>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Schedules!$C$23:$Z$23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gapWidth val="400"/>
        <c:axId val="52275574"/>
        <c:axId val="718119"/>
      </c:barChart>
      <c:catAx>
        <c:axId val="45384620"/>
        <c:scaling>
          <c:orientation val="minMax"/>
        </c:scaling>
        <c:axPos val="b"/>
        <c:title>
          <c:tx>
            <c:rich>
              <a:bodyPr vert="horz" rot="0" anchor="ctr"/>
              <a:lstStyle/>
              <a:p>
                <a:pPr algn="ctr">
                  <a:defRPr/>
                </a:pPr>
                <a:r>
                  <a:rPr lang="en-US" cap="none" sz="1000" b="0" i="0" u="none" baseline="0">
                    <a:solidFill>
                      <a:srgbClr val="000000"/>
                    </a:solidFill>
                  </a:rPr>
                  <a:t>weekend (Office)</a:t>
                </a:r>
              </a:p>
            </c:rich>
          </c:tx>
          <c:layout>
            <c:manualLayout>
              <c:xMode val="factor"/>
              <c:yMode val="factor"/>
              <c:x val="-0.009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08397"/>
        <c:crosses val="autoZero"/>
        <c:auto val="1"/>
        <c:lblOffset val="100"/>
        <c:tickLblSkip val="2"/>
        <c:noMultiLvlLbl val="0"/>
      </c:catAx>
      <c:valAx>
        <c:axId val="5808397"/>
        <c:scaling>
          <c:orientation val="minMax"/>
          <c:max val="1"/>
          <c:min val="0"/>
        </c:scaling>
        <c:axPos val="l"/>
        <c:title>
          <c:tx>
            <c:rich>
              <a:bodyPr vert="horz" rot="-5400000" anchor="ctr"/>
              <a:lstStyle/>
              <a:p>
                <a:pPr algn="ctr">
                  <a:defRPr/>
                </a:pPr>
                <a:r>
                  <a:rPr lang="en-US" cap="none" sz="1000" b="1" i="0" u="none" baseline="0">
                    <a:solidFill>
                      <a:srgbClr val="00CCFF"/>
                    </a:solidFill>
                  </a:rPr>
                  <a:t>Service Water</a:t>
                </a:r>
              </a:p>
            </c:rich>
          </c:tx>
          <c:layout>
            <c:manualLayout>
              <c:xMode val="factor"/>
              <c:yMode val="factor"/>
              <c:x val="-0.01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45384620"/>
        <c:crossesAt val="1"/>
        <c:crossBetween val="between"/>
        <c:dispUnits/>
        <c:majorUnit val="0.2"/>
      </c:valAx>
      <c:catAx>
        <c:axId val="52275574"/>
        <c:scaling>
          <c:orientation val="minMax"/>
        </c:scaling>
        <c:axPos val="b"/>
        <c:delete val="1"/>
        <c:majorTickMark val="out"/>
        <c:minorTickMark val="none"/>
        <c:tickLblPos val="nextTo"/>
        <c:crossAx val="718119"/>
        <c:crosses val="autoZero"/>
        <c:auto val="1"/>
        <c:lblOffset val="100"/>
        <c:tickLblSkip val="1"/>
        <c:noMultiLvlLbl val="0"/>
      </c:catAx>
      <c:valAx>
        <c:axId val="718119"/>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6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275574"/>
        <c:crosses val="max"/>
        <c:crossBetween val="between"/>
        <c:dispUnits/>
        <c:majorUnit val="1"/>
      </c:valAx>
      <c:spPr>
        <a:solidFill>
          <a:srgbClr val="FFFFFF"/>
        </a:solidFill>
        <a:ln w="3175">
          <a:noFill/>
        </a:ln>
      </c:spPr>
    </c:plotArea>
    <c:legend>
      <c:legendPos val="r"/>
      <c:layout>
        <c:manualLayout>
          <c:xMode val="edge"/>
          <c:yMode val="edge"/>
          <c:x val="0.3045"/>
          <c:y val="0.00925"/>
          <c:w val="0.379"/>
          <c:h val="0.07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14575"/>
          <c:w val="0.92975"/>
          <c:h val="0.7487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Schedules!$C$26:$Z$26</c:f>
              <c:numCache>
                <c:ptCount val="24"/>
                <c:pt idx="0">
                  <c:v>0.18</c:v>
                </c:pt>
                <c:pt idx="1">
                  <c:v>0.18</c:v>
                </c:pt>
                <c:pt idx="2">
                  <c:v>0.18</c:v>
                </c:pt>
                <c:pt idx="3">
                  <c:v>0.18</c:v>
                </c:pt>
                <c:pt idx="4">
                  <c:v>0.18</c:v>
                </c:pt>
                <c:pt idx="5">
                  <c:v>0.18</c:v>
                </c:pt>
                <c:pt idx="6">
                  <c:v>0.18</c:v>
                </c:pt>
                <c:pt idx="7">
                  <c:v>0.18</c:v>
                </c:pt>
                <c:pt idx="8">
                  <c:v>0.18</c:v>
                </c:pt>
                <c:pt idx="9">
                  <c:v>0.18</c:v>
                </c:pt>
                <c:pt idx="10">
                  <c:v>0.18</c:v>
                </c:pt>
                <c:pt idx="11">
                  <c:v>0.18</c:v>
                </c:pt>
                <c:pt idx="12">
                  <c:v>0.18</c:v>
                </c:pt>
                <c:pt idx="13">
                  <c:v>0.18</c:v>
                </c:pt>
                <c:pt idx="14">
                  <c:v>0.18</c:v>
                </c:pt>
                <c:pt idx="15">
                  <c:v>0.18</c:v>
                </c:pt>
                <c:pt idx="16">
                  <c:v>0.18</c:v>
                </c:pt>
                <c:pt idx="17">
                  <c:v>0.18</c:v>
                </c:pt>
                <c:pt idx="18">
                  <c:v>0.18</c:v>
                </c:pt>
                <c:pt idx="19">
                  <c:v>0.18</c:v>
                </c:pt>
                <c:pt idx="20">
                  <c:v>0.18</c:v>
                </c:pt>
                <c:pt idx="21">
                  <c:v>0.18</c:v>
                </c:pt>
                <c:pt idx="22">
                  <c:v>0.18</c:v>
                </c:pt>
                <c:pt idx="23">
                  <c:v>0.18</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Schedules!$C$29:$Z$29</c:f>
              <c:numCache>
                <c:ptCount val="24"/>
                <c:pt idx="0">
                  <c:v>0.33</c:v>
                </c:pt>
                <c:pt idx="1">
                  <c:v>0.33</c:v>
                </c:pt>
                <c:pt idx="2">
                  <c:v>0.33</c:v>
                </c:pt>
                <c:pt idx="3">
                  <c:v>0.33</c:v>
                </c:pt>
                <c:pt idx="4">
                  <c:v>0.33</c:v>
                </c:pt>
                <c:pt idx="5">
                  <c:v>0.33</c:v>
                </c:pt>
                <c:pt idx="6">
                  <c:v>0.33</c:v>
                </c:pt>
                <c:pt idx="7">
                  <c:v>0.33</c:v>
                </c:pt>
                <c:pt idx="8">
                  <c:v>0.33</c:v>
                </c:pt>
                <c:pt idx="9">
                  <c:v>0.33</c:v>
                </c:pt>
                <c:pt idx="10">
                  <c:v>0.33</c:v>
                </c:pt>
                <c:pt idx="11">
                  <c:v>0.33</c:v>
                </c:pt>
                <c:pt idx="12">
                  <c:v>0.33</c:v>
                </c:pt>
                <c:pt idx="13">
                  <c:v>0.33</c:v>
                </c:pt>
                <c:pt idx="14">
                  <c:v>0.33</c:v>
                </c:pt>
                <c:pt idx="15">
                  <c:v>0.33</c:v>
                </c:pt>
                <c:pt idx="16">
                  <c:v>0.33</c:v>
                </c:pt>
                <c:pt idx="17">
                  <c:v>0.33</c:v>
                </c:pt>
                <c:pt idx="18">
                  <c:v>0.33</c:v>
                </c:pt>
                <c:pt idx="19">
                  <c:v>0.33</c:v>
                </c:pt>
                <c:pt idx="20">
                  <c:v>0.33</c:v>
                </c:pt>
                <c:pt idx="21">
                  <c:v>0.33</c:v>
                </c:pt>
                <c:pt idx="22">
                  <c:v>0.33</c:v>
                </c:pt>
                <c:pt idx="23">
                  <c:v>0.33</c:v>
                </c:pt>
              </c:numCache>
            </c:numRef>
          </c:val>
        </c:ser>
        <c:gapWidth val="102"/>
        <c:axId val="6463072"/>
        <c:axId val="58167649"/>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Schedules!$C$23:$Z$23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gapWidth val="500"/>
        <c:axId val="53746794"/>
        <c:axId val="13959099"/>
      </c:barChart>
      <c:catAx>
        <c:axId val="6463072"/>
        <c:scaling>
          <c:orientation val="minMax"/>
        </c:scaling>
        <c:axPos val="b"/>
        <c:title>
          <c:tx>
            <c:rich>
              <a:bodyPr vert="horz" rot="0" anchor="ctr"/>
              <a:lstStyle/>
              <a:p>
                <a:pPr algn="ctr">
                  <a:defRPr/>
                </a:pPr>
                <a:r>
                  <a:rPr lang="en-US" cap="none" sz="1000" b="0" i="0" u="none" baseline="0">
                    <a:solidFill>
                      <a:srgbClr val="000000"/>
                    </a:solidFill>
                  </a:rPr>
                  <a:t>weekend (Office)</a:t>
                </a:r>
              </a:p>
            </c:rich>
          </c:tx>
          <c:layout>
            <c:manualLayout>
              <c:xMode val="factor"/>
              <c:yMode val="factor"/>
              <c:x val="-0.009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167649"/>
        <c:crosses val="autoZero"/>
        <c:auto val="1"/>
        <c:lblOffset val="100"/>
        <c:tickLblSkip val="2"/>
        <c:noMultiLvlLbl val="0"/>
      </c:catAx>
      <c:valAx>
        <c:axId val="58167649"/>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10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63072"/>
        <c:crossesAt val="1"/>
        <c:crossBetween val="between"/>
        <c:dispUnits/>
        <c:majorUnit val="0.2"/>
      </c:valAx>
      <c:catAx>
        <c:axId val="53746794"/>
        <c:scaling>
          <c:orientation val="minMax"/>
        </c:scaling>
        <c:axPos val="b"/>
        <c:delete val="1"/>
        <c:majorTickMark val="out"/>
        <c:minorTickMark val="none"/>
        <c:tickLblPos val="nextTo"/>
        <c:crossAx val="13959099"/>
        <c:crosses val="autoZero"/>
        <c:auto val="1"/>
        <c:lblOffset val="100"/>
        <c:tickLblSkip val="1"/>
        <c:noMultiLvlLbl val="0"/>
      </c:catAx>
      <c:valAx>
        <c:axId val="13959099"/>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6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746794"/>
        <c:crosses val="max"/>
        <c:crossBetween val="between"/>
        <c:dispUnits/>
        <c:majorUnit val="1"/>
      </c:valAx>
      <c:spPr>
        <a:solidFill>
          <a:srgbClr val="FFFFFF"/>
        </a:solidFill>
        <a:ln w="3175">
          <a:noFill/>
        </a:ln>
      </c:spPr>
    </c:plotArea>
    <c:legend>
      <c:legendPos val="r"/>
      <c:layout>
        <c:manualLayout>
          <c:xMode val="edge"/>
          <c:yMode val="edge"/>
          <c:x val="0.291"/>
          <c:y val="0.007"/>
          <c:w val="0.41125"/>
          <c:h val="0.07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75"/>
          <c:y val="0.14475"/>
          <c:w val="0.873"/>
          <c:h val="0.7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Schedules!$C$34:$Z$34</c:f>
              <c:numCache>
                <c:ptCount val="24"/>
                <c:pt idx="0">
                  <c:v>60.08</c:v>
                </c:pt>
                <c:pt idx="1">
                  <c:v>60.08</c:v>
                </c:pt>
                <c:pt idx="2">
                  <c:v>60.08</c:v>
                </c:pt>
                <c:pt idx="3">
                  <c:v>60.08</c:v>
                </c:pt>
                <c:pt idx="4">
                  <c:v>60.08</c:v>
                </c:pt>
                <c:pt idx="5">
                  <c:v>60.08</c:v>
                </c:pt>
                <c:pt idx="6">
                  <c:v>60.08</c:v>
                </c:pt>
                <c:pt idx="7">
                  <c:v>60.08</c:v>
                </c:pt>
                <c:pt idx="8">
                  <c:v>60.08</c:v>
                </c:pt>
                <c:pt idx="9">
                  <c:v>60.08</c:v>
                </c:pt>
                <c:pt idx="10">
                  <c:v>60.08</c:v>
                </c:pt>
                <c:pt idx="11">
                  <c:v>60.08</c:v>
                </c:pt>
                <c:pt idx="12">
                  <c:v>60.08</c:v>
                </c:pt>
                <c:pt idx="13">
                  <c:v>60.08</c:v>
                </c:pt>
                <c:pt idx="14">
                  <c:v>60.08</c:v>
                </c:pt>
                <c:pt idx="15">
                  <c:v>60.08</c:v>
                </c:pt>
                <c:pt idx="16">
                  <c:v>60.08</c:v>
                </c:pt>
                <c:pt idx="17">
                  <c:v>60.08</c:v>
                </c:pt>
                <c:pt idx="18">
                  <c:v>60.08</c:v>
                </c:pt>
                <c:pt idx="19">
                  <c:v>60.08</c:v>
                </c:pt>
                <c:pt idx="20">
                  <c:v>60.08</c:v>
                </c:pt>
                <c:pt idx="21">
                  <c:v>60.08</c:v>
                </c:pt>
                <c:pt idx="22">
                  <c:v>60.08</c:v>
                </c:pt>
                <c:pt idx="23">
                  <c:v>60.08</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Schedules!$C$37:$Z$37</c:f>
              <c:numCache>
                <c:ptCount val="24"/>
                <c:pt idx="0">
                  <c:v>84.91999999999999</c:v>
                </c:pt>
                <c:pt idx="1">
                  <c:v>80.06</c:v>
                </c:pt>
                <c:pt idx="2">
                  <c:v>75.02</c:v>
                </c:pt>
                <c:pt idx="3">
                  <c:v>75.02</c:v>
                </c:pt>
                <c:pt idx="4">
                  <c:v>75.02</c:v>
                </c:pt>
                <c:pt idx="5">
                  <c:v>75.02</c:v>
                </c:pt>
                <c:pt idx="6">
                  <c:v>75.02</c:v>
                </c:pt>
                <c:pt idx="7">
                  <c:v>75.02</c:v>
                </c:pt>
                <c:pt idx="8">
                  <c:v>75.02</c:v>
                </c:pt>
                <c:pt idx="9">
                  <c:v>75.02</c:v>
                </c:pt>
                <c:pt idx="10">
                  <c:v>75.02</c:v>
                </c:pt>
                <c:pt idx="11">
                  <c:v>75.02</c:v>
                </c:pt>
                <c:pt idx="12">
                  <c:v>75.02</c:v>
                </c:pt>
                <c:pt idx="13">
                  <c:v>75.02</c:v>
                </c:pt>
                <c:pt idx="14">
                  <c:v>75.02</c:v>
                </c:pt>
                <c:pt idx="15">
                  <c:v>75.02</c:v>
                </c:pt>
                <c:pt idx="16">
                  <c:v>75.02</c:v>
                </c:pt>
                <c:pt idx="17">
                  <c:v>80.06</c:v>
                </c:pt>
                <c:pt idx="18">
                  <c:v>84.91999999999999</c:v>
                </c:pt>
                <c:pt idx="19">
                  <c:v>84.91999999999999</c:v>
                </c:pt>
                <c:pt idx="20">
                  <c:v>84.91999999999999</c:v>
                </c:pt>
                <c:pt idx="21">
                  <c:v>84.91999999999999</c:v>
                </c:pt>
                <c:pt idx="22">
                  <c:v>84.91999999999999</c:v>
                </c:pt>
                <c:pt idx="23">
                  <c:v>84.91999999999999</c:v>
                </c:pt>
              </c:numCache>
            </c:numRef>
          </c:val>
        </c:ser>
        <c:gapWidth val="102"/>
        <c:axId val="58523028"/>
        <c:axId val="56945205"/>
      </c:barChart>
      <c:barChart>
        <c:barDir val="col"/>
        <c:grouping val="clustered"/>
        <c:varyColors val="0"/>
        <c:ser>
          <c:idx val="0"/>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Schedules!$C$18:$Z$18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42744798"/>
        <c:axId val="49158863"/>
      </c:barChart>
      <c:catAx>
        <c:axId val="58523028"/>
        <c:scaling>
          <c:orientation val="minMax"/>
        </c:scaling>
        <c:axPos val="b"/>
        <c:title>
          <c:tx>
            <c:rich>
              <a:bodyPr vert="horz" rot="0" anchor="ctr"/>
              <a:lstStyle/>
              <a:p>
                <a:pPr algn="ctr">
                  <a:defRPr/>
                </a:pPr>
                <a:r>
                  <a:rPr lang="en-US" cap="none" sz="1000" b="0" i="0" u="none" baseline="0">
                    <a:solidFill>
                      <a:srgbClr val="000000"/>
                    </a:solidFill>
                  </a:rPr>
                  <a:t>weekend (Office)</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945205"/>
        <c:crosses val="autoZero"/>
        <c:auto val="1"/>
        <c:lblOffset val="100"/>
        <c:tickLblSkip val="2"/>
        <c:noMultiLvlLbl val="0"/>
      </c:catAx>
      <c:valAx>
        <c:axId val="56945205"/>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523028"/>
        <c:crossesAt val="1"/>
        <c:crossBetween val="between"/>
        <c:dispUnits/>
        <c:majorUnit val="10"/>
      </c:valAx>
      <c:catAx>
        <c:axId val="42744798"/>
        <c:scaling>
          <c:orientation val="minMax"/>
        </c:scaling>
        <c:axPos val="b"/>
        <c:delete val="1"/>
        <c:majorTickMark val="out"/>
        <c:minorTickMark val="none"/>
        <c:tickLblPos val="nextTo"/>
        <c:crossAx val="49158863"/>
        <c:crosses val="autoZero"/>
        <c:auto val="1"/>
        <c:lblOffset val="100"/>
        <c:tickLblSkip val="1"/>
        <c:noMultiLvlLbl val="0"/>
      </c:catAx>
      <c:valAx>
        <c:axId val="49158863"/>
        <c:scaling>
          <c:orientation val="minMax"/>
          <c:max val="1"/>
          <c:min val="0"/>
        </c:scaling>
        <c:axPos val="l"/>
        <c:title>
          <c:tx>
            <c:rich>
              <a:bodyPr vert="horz" rot="-5400000" anchor="ctr"/>
              <a:lstStyle/>
              <a:p>
                <a:pPr algn="ctr">
                  <a:defRPr/>
                </a:pPr>
                <a:r>
                  <a:rPr lang="en-US" cap="none" sz="1000" b="1" i="0" u="none" baseline="0">
                    <a:solidFill>
                      <a:srgbClr val="FF0000"/>
                    </a:solidFill>
                  </a:rPr>
                  <a:t>Fan (On|Off)</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744798"/>
        <c:crosses val="max"/>
        <c:crossBetween val="between"/>
        <c:dispUnits/>
        <c:majorUnit val="1"/>
      </c:valAx>
      <c:spPr>
        <a:solidFill>
          <a:srgbClr val="FFFFFF"/>
        </a:solidFill>
        <a:ln w="3175">
          <a:noFill/>
        </a:ln>
      </c:spPr>
    </c:plotArea>
    <c:legend>
      <c:legendPos val="r"/>
      <c:layout>
        <c:manualLayout>
          <c:xMode val="edge"/>
          <c:yMode val="edge"/>
          <c:x val="0.13525"/>
          <c:y val="0.00925"/>
          <c:w val="0.7145"/>
          <c:h val="0.07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75"/>
          <c:y val="0.14475"/>
          <c:w val="0.90725"/>
          <c:h val="0.7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Schedules!$C$34:$Z$34</c:f>
              <c:numCache>
                <c:ptCount val="24"/>
                <c:pt idx="0">
                  <c:v>60.08</c:v>
                </c:pt>
                <c:pt idx="1">
                  <c:v>60.08</c:v>
                </c:pt>
                <c:pt idx="2">
                  <c:v>60.08</c:v>
                </c:pt>
                <c:pt idx="3">
                  <c:v>60.08</c:v>
                </c:pt>
                <c:pt idx="4">
                  <c:v>60.08</c:v>
                </c:pt>
                <c:pt idx="5">
                  <c:v>60.08</c:v>
                </c:pt>
                <c:pt idx="6">
                  <c:v>60.08</c:v>
                </c:pt>
                <c:pt idx="7">
                  <c:v>60.08</c:v>
                </c:pt>
                <c:pt idx="8">
                  <c:v>60.08</c:v>
                </c:pt>
                <c:pt idx="9">
                  <c:v>60.08</c:v>
                </c:pt>
                <c:pt idx="10">
                  <c:v>60.08</c:v>
                </c:pt>
                <c:pt idx="11">
                  <c:v>60.08</c:v>
                </c:pt>
                <c:pt idx="12">
                  <c:v>60.08</c:v>
                </c:pt>
                <c:pt idx="13">
                  <c:v>60.08</c:v>
                </c:pt>
                <c:pt idx="14">
                  <c:v>60.08</c:v>
                </c:pt>
                <c:pt idx="15">
                  <c:v>60.08</c:v>
                </c:pt>
                <c:pt idx="16">
                  <c:v>60.08</c:v>
                </c:pt>
                <c:pt idx="17">
                  <c:v>60.08</c:v>
                </c:pt>
                <c:pt idx="18">
                  <c:v>60.08</c:v>
                </c:pt>
                <c:pt idx="19">
                  <c:v>60.08</c:v>
                </c:pt>
                <c:pt idx="20">
                  <c:v>60.08</c:v>
                </c:pt>
                <c:pt idx="21">
                  <c:v>60.08</c:v>
                </c:pt>
                <c:pt idx="22">
                  <c:v>60.08</c:v>
                </c:pt>
                <c:pt idx="23">
                  <c:v>60.08</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Schedules!$C$37:$Z$37</c:f>
              <c:numCache>
                <c:ptCount val="24"/>
                <c:pt idx="0">
                  <c:v>84.91999999999999</c:v>
                </c:pt>
                <c:pt idx="1">
                  <c:v>80.06</c:v>
                </c:pt>
                <c:pt idx="2">
                  <c:v>75.02</c:v>
                </c:pt>
                <c:pt idx="3">
                  <c:v>75.02</c:v>
                </c:pt>
                <c:pt idx="4">
                  <c:v>75.02</c:v>
                </c:pt>
                <c:pt idx="5">
                  <c:v>75.02</c:v>
                </c:pt>
                <c:pt idx="6">
                  <c:v>75.02</c:v>
                </c:pt>
                <c:pt idx="7">
                  <c:v>75.02</c:v>
                </c:pt>
                <c:pt idx="8">
                  <c:v>75.02</c:v>
                </c:pt>
                <c:pt idx="9">
                  <c:v>75.02</c:v>
                </c:pt>
                <c:pt idx="10">
                  <c:v>75.02</c:v>
                </c:pt>
                <c:pt idx="11">
                  <c:v>75.02</c:v>
                </c:pt>
                <c:pt idx="12">
                  <c:v>75.02</c:v>
                </c:pt>
                <c:pt idx="13">
                  <c:v>75.02</c:v>
                </c:pt>
                <c:pt idx="14">
                  <c:v>75.02</c:v>
                </c:pt>
                <c:pt idx="15">
                  <c:v>75.02</c:v>
                </c:pt>
                <c:pt idx="16">
                  <c:v>75.02</c:v>
                </c:pt>
                <c:pt idx="17">
                  <c:v>80.06</c:v>
                </c:pt>
                <c:pt idx="18">
                  <c:v>84.91999999999999</c:v>
                </c:pt>
                <c:pt idx="19">
                  <c:v>84.91999999999999</c:v>
                </c:pt>
                <c:pt idx="20">
                  <c:v>84.91999999999999</c:v>
                </c:pt>
                <c:pt idx="21">
                  <c:v>84.91999999999999</c:v>
                </c:pt>
                <c:pt idx="22">
                  <c:v>84.91999999999999</c:v>
                </c:pt>
                <c:pt idx="23">
                  <c:v>84.91999999999999</c:v>
                </c:pt>
              </c:numCache>
            </c:numRef>
          </c:val>
        </c:ser>
        <c:gapWidth val="102"/>
        <c:axId val="39776584"/>
        <c:axId val="22444937"/>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Schedules!$C$23:$Z$23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gapWidth val="500"/>
        <c:axId val="677842"/>
        <c:axId val="6100579"/>
      </c:barChart>
      <c:catAx>
        <c:axId val="39776584"/>
        <c:scaling>
          <c:orientation val="minMax"/>
        </c:scaling>
        <c:axPos val="b"/>
        <c:title>
          <c:tx>
            <c:rich>
              <a:bodyPr vert="horz" rot="0" anchor="ctr"/>
              <a:lstStyle/>
              <a:p>
                <a:pPr algn="ctr">
                  <a:defRPr/>
                </a:pPr>
                <a:r>
                  <a:rPr lang="en-US" cap="none" sz="1000" b="0" i="0" u="none" baseline="0">
                    <a:solidFill>
                      <a:srgbClr val="000000"/>
                    </a:solidFill>
                  </a:rPr>
                  <a:t>weekend (Office)</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444937"/>
        <c:crosses val="autoZero"/>
        <c:auto val="1"/>
        <c:lblOffset val="100"/>
        <c:tickLblSkip val="2"/>
        <c:noMultiLvlLbl val="0"/>
      </c:catAx>
      <c:valAx>
        <c:axId val="22444937"/>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776584"/>
        <c:crossesAt val="1"/>
        <c:crossBetween val="between"/>
        <c:dispUnits/>
        <c:majorUnit val="10"/>
      </c:valAx>
      <c:catAx>
        <c:axId val="677842"/>
        <c:scaling>
          <c:orientation val="minMax"/>
        </c:scaling>
        <c:axPos val="b"/>
        <c:delete val="1"/>
        <c:majorTickMark val="out"/>
        <c:minorTickMark val="none"/>
        <c:tickLblPos val="nextTo"/>
        <c:crossAx val="6100579"/>
        <c:crosses val="autoZero"/>
        <c:auto val="1"/>
        <c:lblOffset val="100"/>
        <c:tickLblSkip val="1"/>
        <c:noMultiLvlLbl val="0"/>
      </c:catAx>
      <c:valAx>
        <c:axId val="6100579"/>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5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77842"/>
        <c:crosses val="max"/>
        <c:crossBetween val="between"/>
        <c:dispUnits/>
        <c:majorUnit val="1"/>
      </c:valAx>
      <c:spPr>
        <a:solidFill>
          <a:srgbClr val="FFFFFF"/>
        </a:solidFill>
        <a:ln w="3175">
          <a:noFill/>
        </a:ln>
      </c:spPr>
    </c:plotArea>
    <c:legend>
      <c:legendPos val="r"/>
      <c:layout>
        <c:manualLayout>
          <c:xMode val="edge"/>
          <c:yMode val="edge"/>
          <c:x val="0.134"/>
          <c:y val="0.00925"/>
          <c:w val="0.7145"/>
          <c:h val="0.07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25"/>
          <c:y val="0.15"/>
          <c:w val="0.8965"/>
          <c:h val="0.7472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Schedules!$C$18:$Z$18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1"/>
        <c:axId val="29774344"/>
        <c:axId val="66642505"/>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Schedules!$C$4:$Z$4</c:f>
              <c:numCache>
                <c:ptCount val="24"/>
                <c:pt idx="0">
                  <c:v>1</c:v>
                </c:pt>
                <c:pt idx="1">
                  <c:v>1</c:v>
                </c:pt>
                <c:pt idx="2">
                  <c:v>1</c:v>
                </c:pt>
                <c:pt idx="3">
                  <c:v>1</c:v>
                </c:pt>
                <c:pt idx="4">
                  <c:v>1</c:v>
                </c:pt>
                <c:pt idx="5">
                  <c:v>1</c:v>
                </c:pt>
                <c:pt idx="6">
                  <c:v>1</c:v>
                </c:pt>
                <c:pt idx="7">
                  <c:v>0.8524590163934426</c:v>
                </c:pt>
                <c:pt idx="8">
                  <c:v>0.39344262295081966</c:v>
                </c:pt>
                <c:pt idx="9">
                  <c:v>0.2459016393442623</c:v>
                </c:pt>
                <c:pt idx="10">
                  <c:v>0.2459016393442623</c:v>
                </c:pt>
                <c:pt idx="11">
                  <c:v>0.2459016393442623</c:v>
                </c:pt>
                <c:pt idx="12">
                  <c:v>0.2459016393442623</c:v>
                </c:pt>
                <c:pt idx="13">
                  <c:v>0.2459016393442623</c:v>
                </c:pt>
                <c:pt idx="14">
                  <c:v>0.2459016393442623</c:v>
                </c:pt>
                <c:pt idx="15">
                  <c:v>0.2459016393442623</c:v>
                </c:pt>
                <c:pt idx="16">
                  <c:v>0.29508196721311475</c:v>
                </c:pt>
                <c:pt idx="17">
                  <c:v>0.5245901639344263</c:v>
                </c:pt>
                <c:pt idx="18">
                  <c:v>0.8688524590163934</c:v>
                </c:pt>
                <c:pt idx="19">
                  <c:v>0.8688524590163934</c:v>
                </c:pt>
                <c:pt idx="20">
                  <c:v>0.8688524590163934</c:v>
                </c:pt>
                <c:pt idx="21">
                  <c:v>1</c:v>
                </c:pt>
                <c:pt idx="22">
                  <c:v>1</c:v>
                </c:pt>
                <c:pt idx="23">
                  <c:v>1</c:v>
                </c:pt>
              </c:numCache>
            </c:numRef>
          </c:val>
        </c:ser>
        <c:gapWidth val="400"/>
        <c:axId val="62911634"/>
        <c:axId val="29333795"/>
      </c:barChart>
      <c:catAx>
        <c:axId val="29774344"/>
        <c:scaling>
          <c:orientation val="minMax"/>
        </c:scaling>
        <c:axPos val="b"/>
        <c:title>
          <c:tx>
            <c:rich>
              <a:bodyPr vert="horz" rot="0" anchor="ctr"/>
              <a:lstStyle/>
              <a:p>
                <a:pPr algn="ctr">
                  <a:defRPr/>
                </a:pPr>
                <a:r>
                  <a:rPr lang="en-US" cap="none" sz="1000" b="0" i="0" u="none" baseline="0">
                    <a:solidFill>
                      <a:srgbClr val="000000"/>
                    </a:solidFill>
                  </a:rPr>
                  <a:t>allday (Apartment)</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642505"/>
        <c:crosses val="autoZero"/>
        <c:auto val="1"/>
        <c:lblOffset val="100"/>
        <c:tickLblSkip val="2"/>
        <c:noMultiLvlLbl val="0"/>
      </c:catAx>
      <c:valAx>
        <c:axId val="66642505"/>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1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29774344"/>
        <c:crossesAt val="1"/>
        <c:crossBetween val="between"/>
        <c:dispUnits/>
        <c:majorUnit val="0.2"/>
      </c:valAx>
      <c:catAx>
        <c:axId val="62911634"/>
        <c:scaling>
          <c:orientation val="minMax"/>
        </c:scaling>
        <c:axPos val="b"/>
        <c:delete val="1"/>
        <c:majorTickMark val="out"/>
        <c:minorTickMark val="none"/>
        <c:tickLblPos val="nextTo"/>
        <c:crossAx val="29333795"/>
        <c:crosses val="autoZero"/>
        <c:auto val="1"/>
        <c:lblOffset val="100"/>
        <c:tickLblSkip val="1"/>
        <c:noMultiLvlLbl val="0"/>
      </c:catAx>
      <c:valAx>
        <c:axId val="29333795"/>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6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911634"/>
        <c:crosses val="max"/>
        <c:crossBetween val="between"/>
        <c:dispUnits/>
        <c:majorUnit val="1"/>
      </c:valAx>
      <c:spPr>
        <a:solidFill>
          <a:srgbClr val="FFFFFF"/>
        </a:solidFill>
        <a:ln w="3175">
          <a:noFill/>
        </a:ln>
      </c:spPr>
    </c:plotArea>
    <c:legend>
      <c:legendPos val="r"/>
      <c:layout>
        <c:manualLayout>
          <c:xMode val="edge"/>
          <c:yMode val="edge"/>
          <c:x val="0.30125"/>
          <c:y val="0.00925"/>
          <c:w val="0.3785"/>
          <c:h val="0.07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15"/>
          <c:w val="0.92975"/>
          <c:h val="0.74725"/>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Schedules!$C$16:$Z$16</c:f>
              <c:numCache>
                <c:ptCount val="24"/>
                <c:pt idx="0">
                  <c:v>0.07843137797923877</c:v>
                </c:pt>
                <c:pt idx="1">
                  <c:v>0.039215688989619385</c:v>
                </c:pt>
                <c:pt idx="2">
                  <c:v>0.009806235335649937</c:v>
                </c:pt>
                <c:pt idx="3">
                  <c:v>0.009806235335649937</c:v>
                </c:pt>
                <c:pt idx="4">
                  <c:v>0.039215688989619385</c:v>
                </c:pt>
                <c:pt idx="5">
                  <c:v>0.2745098103391004</c:v>
                </c:pt>
                <c:pt idx="6">
                  <c:v>0.9411764728096886</c:v>
                </c:pt>
                <c:pt idx="7">
                  <c:v>1</c:v>
                </c:pt>
                <c:pt idx="8">
                  <c:v>0.9607843235986159</c:v>
                </c:pt>
                <c:pt idx="9">
                  <c:v>0.8431372566297578</c:v>
                </c:pt>
                <c:pt idx="10">
                  <c:v>0.7647058912387543</c:v>
                </c:pt>
                <c:pt idx="11">
                  <c:v>0.6078431352802768</c:v>
                </c:pt>
                <c:pt idx="12">
                  <c:v>0.5294117698892733</c:v>
                </c:pt>
                <c:pt idx="13">
                  <c:v>0.470588242698962</c:v>
                </c:pt>
                <c:pt idx="14">
                  <c:v>0.4117647029204152</c:v>
                </c:pt>
                <c:pt idx="15">
                  <c:v>0.470588242698962</c:v>
                </c:pt>
                <c:pt idx="16">
                  <c:v>0.5490196080899654</c:v>
                </c:pt>
                <c:pt idx="17">
                  <c:v>0.725490202249135</c:v>
                </c:pt>
                <c:pt idx="18">
                  <c:v>0.862745107418685</c:v>
                </c:pt>
                <c:pt idx="19">
                  <c:v>0.8235294184290658</c:v>
                </c:pt>
                <c:pt idx="20">
                  <c:v>0.745098040449827</c:v>
                </c:pt>
                <c:pt idx="21">
                  <c:v>0.6078431352802768</c:v>
                </c:pt>
                <c:pt idx="22">
                  <c:v>0.5294117698892733</c:v>
                </c:pt>
                <c:pt idx="23">
                  <c:v>0.2941176485397924</c:v>
                </c:pt>
              </c:numCache>
            </c:numRef>
          </c:val>
        </c:ser>
        <c:gapWidth val="101"/>
        <c:axId val="62677564"/>
        <c:axId val="27227165"/>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Schedules!$C$4:$Z$4</c:f>
              <c:numCache>
                <c:ptCount val="24"/>
                <c:pt idx="0">
                  <c:v>1</c:v>
                </c:pt>
                <c:pt idx="1">
                  <c:v>1</c:v>
                </c:pt>
                <c:pt idx="2">
                  <c:v>1</c:v>
                </c:pt>
                <c:pt idx="3">
                  <c:v>1</c:v>
                </c:pt>
                <c:pt idx="4">
                  <c:v>1</c:v>
                </c:pt>
                <c:pt idx="5">
                  <c:v>1</c:v>
                </c:pt>
                <c:pt idx="6">
                  <c:v>1</c:v>
                </c:pt>
                <c:pt idx="7">
                  <c:v>0.8524590163934426</c:v>
                </c:pt>
                <c:pt idx="8">
                  <c:v>0.39344262295081966</c:v>
                </c:pt>
                <c:pt idx="9">
                  <c:v>0.2459016393442623</c:v>
                </c:pt>
                <c:pt idx="10">
                  <c:v>0.2459016393442623</c:v>
                </c:pt>
                <c:pt idx="11">
                  <c:v>0.2459016393442623</c:v>
                </c:pt>
                <c:pt idx="12">
                  <c:v>0.2459016393442623</c:v>
                </c:pt>
                <c:pt idx="13">
                  <c:v>0.2459016393442623</c:v>
                </c:pt>
                <c:pt idx="14">
                  <c:v>0.2459016393442623</c:v>
                </c:pt>
                <c:pt idx="15">
                  <c:v>0.2459016393442623</c:v>
                </c:pt>
                <c:pt idx="16">
                  <c:v>0.29508196721311475</c:v>
                </c:pt>
                <c:pt idx="17">
                  <c:v>0.5245901639344263</c:v>
                </c:pt>
                <c:pt idx="18">
                  <c:v>0.8688524590163934</c:v>
                </c:pt>
                <c:pt idx="19">
                  <c:v>0.8688524590163934</c:v>
                </c:pt>
                <c:pt idx="20">
                  <c:v>0.8688524590163934</c:v>
                </c:pt>
                <c:pt idx="21">
                  <c:v>1</c:v>
                </c:pt>
                <c:pt idx="22">
                  <c:v>1</c:v>
                </c:pt>
                <c:pt idx="23">
                  <c:v>1</c:v>
                </c:pt>
              </c:numCache>
            </c:numRef>
          </c:val>
        </c:ser>
        <c:gapWidth val="400"/>
        <c:axId val="43717894"/>
        <c:axId val="57916727"/>
      </c:barChart>
      <c:catAx>
        <c:axId val="62677564"/>
        <c:scaling>
          <c:orientation val="minMax"/>
        </c:scaling>
        <c:axPos val="b"/>
        <c:title>
          <c:tx>
            <c:rich>
              <a:bodyPr vert="horz" rot="0" anchor="ctr"/>
              <a:lstStyle/>
              <a:p>
                <a:pPr algn="ctr">
                  <a:defRPr/>
                </a:pPr>
                <a:r>
                  <a:rPr lang="en-US" cap="none" sz="1000" b="0" i="0" u="none" baseline="0">
                    <a:solidFill>
                      <a:srgbClr val="000000"/>
                    </a:solidFill>
                  </a:rPr>
                  <a:t>allday (Apartment)</a:t>
                </a:r>
              </a:p>
            </c:rich>
          </c:tx>
          <c:layout>
            <c:manualLayout>
              <c:xMode val="factor"/>
              <c:yMode val="factor"/>
              <c:x val="-0.009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227165"/>
        <c:crosses val="autoZero"/>
        <c:auto val="1"/>
        <c:lblOffset val="100"/>
        <c:tickLblSkip val="2"/>
        <c:noMultiLvlLbl val="0"/>
      </c:catAx>
      <c:valAx>
        <c:axId val="27227165"/>
        <c:scaling>
          <c:orientation val="minMax"/>
          <c:max val="1"/>
          <c:min val="0"/>
        </c:scaling>
        <c:axPos val="l"/>
        <c:title>
          <c:tx>
            <c:rich>
              <a:bodyPr vert="horz" rot="-5400000" anchor="ctr"/>
              <a:lstStyle/>
              <a:p>
                <a:pPr algn="ctr">
                  <a:defRPr/>
                </a:pPr>
                <a:r>
                  <a:rPr lang="en-US" cap="none" sz="1000" b="1" i="0" u="none" baseline="0">
                    <a:solidFill>
                      <a:srgbClr val="00CCFF"/>
                    </a:solidFill>
                  </a:rPr>
                  <a:t>Service Water</a:t>
                </a:r>
              </a:p>
            </c:rich>
          </c:tx>
          <c:layout>
            <c:manualLayout>
              <c:xMode val="factor"/>
              <c:yMode val="factor"/>
              <c:x val="-0.01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62677564"/>
        <c:crossesAt val="1"/>
        <c:crossBetween val="between"/>
        <c:dispUnits/>
        <c:majorUnit val="0.2"/>
      </c:valAx>
      <c:catAx>
        <c:axId val="43717894"/>
        <c:scaling>
          <c:orientation val="minMax"/>
        </c:scaling>
        <c:axPos val="b"/>
        <c:delete val="1"/>
        <c:majorTickMark val="out"/>
        <c:minorTickMark val="none"/>
        <c:tickLblPos val="nextTo"/>
        <c:crossAx val="57916727"/>
        <c:crosses val="autoZero"/>
        <c:auto val="1"/>
        <c:lblOffset val="100"/>
        <c:tickLblSkip val="1"/>
        <c:noMultiLvlLbl val="0"/>
      </c:catAx>
      <c:valAx>
        <c:axId val="57916727"/>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6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717894"/>
        <c:crosses val="max"/>
        <c:crossBetween val="between"/>
        <c:dispUnits/>
        <c:majorUnit val="1"/>
      </c:valAx>
      <c:spPr>
        <a:solidFill>
          <a:srgbClr val="FFFFFF"/>
        </a:solidFill>
        <a:ln w="3175">
          <a:noFill/>
        </a:ln>
      </c:spPr>
    </c:plotArea>
    <c:legend>
      <c:legendPos val="r"/>
      <c:layout>
        <c:manualLayout>
          <c:xMode val="edge"/>
          <c:yMode val="edge"/>
          <c:x val="0.3045"/>
          <c:y val="0.00925"/>
          <c:w val="0.379"/>
          <c:h val="0.07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14575"/>
          <c:w val="0.9435"/>
          <c:h val="0.7487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Schedules!$C$6:$Z$6</c:f>
              <c:numCache>
                <c:ptCount val="24"/>
                <c:pt idx="0">
                  <c:v>0.011316031</c:v>
                </c:pt>
                <c:pt idx="1">
                  <c:v>0.011316031</c:v>
                </c:pt>
                <c:pt idx="2">
                  <c:v>0.011316031</c:v>
                </c:pt>
                <c:pt idx="3">
                  <c:v>0.011316031</c:v>
                </c:pt>
                <c:pt idx="4">
                  <c:v>0.033948092</c:v>
                </c:pt>
                <c:pt idx="5">
                  <c:v>0.0735542</c:v>
                </c:pt>
                <c:pt idx="6">
                  <c:v>0.079212215</c:v>
                </c:pt>
                <c:pt idx="7">
                  <c:v>0.0735542</c:v>
                </c:pt>
                <c:pt idx="8">
                  <c:v>0.033948092</c:v>
                </c:pt>
                <c:pt idx="9">
                  <c:v>0.022632061</c:v>
                </c:pt>
                <c:pt idx="10">
                  <c:v>0.022632061</c:v>
                </c:pt>
                <c:pt idx="11">
                  <c:v>0.022632061</c:v>
                </c:pt>
                <c:pt idx="12">
                  <c:v>0.022632061</c:v>
                </c:pt>
                <c:pt idx="13">
                  <c:v>0.022632061</c:v>
                </c:pt>
                <c:pt idx="14">
                  <c:v>0.022632061</c:v>
                </c:pt>
                <c:pt idx="15">
                  <c:v>0.039606108</c:v>
                </c:pt>
                <c:pt idx="16">
                  <c:v>0.079212215</c:v>
                </c:pt>
                <c:pt idx="17">
                  <c:v>0.113160307</c:v>
                </c:pt>
                <c:pt idx="18">
                  <c:v>0.152766415</c:v>
                </c:pt>
                <c:pt idx="19">
                  <c:v>0.181056492</c:v>
                </c:pt>
                <c:pt idx="20">
                  <c:v>0.181056492</c:v>
                </c:pt>
                <c:pt idx="21">
                  <c:v>0.124476338</c:v>
                </c:pt>
                <c:pt idx="22">
                  <c:v>0.067896184</c:v>
                </c:pt>
                <c:pt idx="23">
                  <c:v>0.028290077</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Schedules!$C$8:$Z$8</c:f>
              <c:numCache>
                <c:ptCount val="24"/>
                <c:pt idx="0">
                  <c:v>0.45398773006135</c:v>
                </c:pt>
                <c:pt idx="1">
                  <c:v>0.4110429447852761</c:v>
                </c:pt>
                <c:pt idx="2">
                  <c:v>0.392638036809816</c:v>
                </c:pt>
                <c:pt idx="3">
                  <c:v>0.3803680981595092</c:v>
                </c:pt>
                <c:pt idx="4">
                  <c:v>0.3803680981595092</c:v>
                </c:pt>
                <c:pt idx="5">
                  <c:v>0.4294478527607362</c:v>
                </c:pt>
                <c:pt idx="6">
                  <c:v>0.539877300613497</c:v>
                </c:pt>
                <c:pt idx="7">
                  <c:v>0.6503067484662577</c:v>
                </c:pt>
                <c:pt idx="8">
                  <c:v>0.6625766871165645</c:v>
                </c:pt>
                <c:pt idx="9">
                  <c:v>0.6748466257668712</c:v>
                </c:pt>
                <c:pt idx="10">
                  <c:v>0.6871165644171779</c:v>
                </c:pt>
                <c:pt idx="11">
                  <c:v>0.6993865030674847</c:v>
                </c:pt>
                <c:pt idx="12">
                  <c:v>0.6871165644171779</c:v>
                </c:pt>
                <c:pt idx="13">
                  <c:v>0.6625766871165645</c:v>
                </c:pt>
                <c:pt idx="14">
                  <c:v>0.6503067484662577</c:v>
                </c:pt>
                <c:pt idx="15">
                  <c:v>0.6809815950920246</c:v>
                </c:pt>
                <c:pt idx="16">
                  <c:v>0.8036809815950922</c:v>
                </c:pt>
                <c:pt idx="17">
                  <c:v>1</c:v>
                </c:pt>
                <c:pt idx="18">
                  <c:v>1</c:v>
                </c:pt>
                <c:pt idx="19">
                  <c:v>0.9263803680981596</c:v>
                </c:pt>
                <c:pt idx="20">
                  <c:v>0.8895705521472393</c:v>
                </c:pt>
                <c:pt idx="21">
                  <c:v>0.8466257668711658</c:v>
                </c:pt>
                <c:pt idx="22">
                  <c:v>0.7116564417177915</c:v>
                </c:pt>
                <c:pt idx="23">
                  <c:v>0.5766871165644173</c:v>
                </c:pt>
              </c:numCache>
            </c:numRef>
          </c:val>
        </c:ser>
        <c:gapWidth val="102"/>
        <c:axId val="51488496"/>
        <c:axId val="60743281"/>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Schedules!$C$4:$Z$4</c:f>
              <c:numCache>
                <c:ptCount val="24"/>
                <c:pt idx="0">
                  <c:v>1</c:v>
                </c:pt>
                <c:pt idx="1">
                  <c:v>1</c:v>
                </c:pt>
                <c:pt idx="2">
                  <c:v>1</c:v>
                </c:pt>
                <c:pt idx="3">
                  <c:v>1</c:v>
                </c:pt>
                <c:pt idx="4">
                  <c:v>1</c:v>
                </c:pt>
                <c:pt idx="5">
                  <c:v>1</c:v>
                </c:pt>
                <c:pt idx="6">
                  <c:v>1</c:v>
                </c:pt>
                <c:pt idx="7">
                  <c:v>0.8524590163934426</c:v>
                </c:pt>
                <c:pt idx="8">
                  <c:v>0.39344262295081966</c:v>
                </c:pt>
                <c:pt idx="9">
                  <c:v>0.2459016393442623</c:v>
                </c:pt>
                <c:pt idx="10">
                  <c:v>0.2459016393442623</c:v>
                </c:pt>
                <c:pt idx="11">
                  <c:v>0.2459016393442623</c:v>
                </c:pt>
                <c:pt idx="12">
                  <c:v>0.2459016393442623</c:v>
                </c:pt>
                <c:pt idx="13">
                  <c:v>0.2459016393442623</c:v>
                </c:pt>
                <c:pt idx="14">
                  <c:v>0.2459016393442623</c:v>
                </c:pt>
                <c:pt idx="15">
                  <c:v>0.2459016393442623</c:v>
                </c:pt>
                <c:pt idx="16">
                  <c:v>0.29508196721311475</c:v>
                </c:pt>
                <c:pt idx="17">
                  <c:v>0.5245901639344263</c:v>
                </c:pt>
                <c:pt idx="18">
                  <c:v>0.8688524590163934</c:v>
                </c:pt>
                <c:pt idx="19">
                  <c:v>0.8688524590163934</c:v>
                </c:pt>
                <c:pt idx="20">
                  <c:v>0.8688524590163934</c:v>
                </c:pt>
                <c:pt idx="21">
                  <c:v>1</c:v>
                </c:pt>
                <c:pt idx="22">
                  <c:v>1</c:v>
                </c:pt>
                <c:pt idx="23">
                  <c:v>1</c:v>
                </c:pt>
              </c:numCache>
            </c:numRef>
          </c:val>
        </c:ser>
        <c:gapWidth val="500"/>
        <c:axId val="9818618"/>
        <c:axId val="21258699"/>
      </c:barChart>
      <c:catAx>
        <c:axId val="51488496"/>
        <c:scaling>
          <c:orientation val="minMax"/>
        </c:scaling>
        <c:axPos val="b"/>
        <c:title>
          <c:tx>
            <c:rich>
              <a:bodyPr vert="horz" rot="0" anchor="ctr"/>
              <a:lstStyle/>
              <a:p>
                <a:pPr algn="ctr">
                  <a:defRPr/>
                </a:pPr>
                <a:r>
                  <a:rPr lang="en-US" cap="none" sz="1000" b="0" i="0" u="none" baseline="0">
                    <a:solidFill>
                      <a:srgbClr val="000000"/>
                    </a:solidFill>
                  </a:rPr>
                  <a:t>allday (Apartment)</a:t>
                </a:r>
              </a:p>
            </c:rich>
          </c:tx>
          <c:layout>
            <c:manualLayout>
              <c:xMode val="factor"/>
              <c:yMode val="factor"/>
              <c:x val="-0.009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743281"/>
        <c:crosses val="autoZero"/>
        <c:auto val="1"/>
        <c:lblOffset val="100"/>
        <c:tickLblSkip val="2"/>
        <c:noMultiLvlLbl val="0"/>
      </c:catAx>
      <c:valAx>
        <c:axId val="60743281"/>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1"/>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488496"/>
        <c:crossesAt val="1"/>
        <c:crossBetween val="between"/>
        <c:dispUnits/>
        <c:majorUnit val="0.2"/>
      </c:valAx>
      <c:catAx>
        <c:axId val="9818618"/>
        <c:scaling>
          <c:orientation val="minMax"/>
        </c:scaling>
        <c:axPos val="b"/>
        <c:delete val="1"/>
        <c:majorTickMark val="out"/>
        <c:minorTickMark val="none"/>
        <c:tickLblPos val="nextTo"/>
        <c:crossAx val="21258699"/>
        <c:crosses val="autoZero"/>
        <c:auto val="1"/>
        <c:lblOffset val="100"/>
        <c:tickLblSkip val="1"/>
        <c:noMultiLvlLbl val="0"/>
      </c:catAx>
      <c:valAx>
        <c:axId val="21258699"/>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6"/>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818618"/>
        <c:crosses val="max"/>
        <c:crossBetween val="between"/>
        <c:dispUnits/>
        <c:majorUnit val="1"/>
      </c:valAx>
      <c:spPr>
        <a:solidFill>
          <a:srgbClr val="FFFFFF"/>
        </a:solidFill>
        <a:ln w="3175">
          <a:noFill/>
        </a:ln>
      </c:spPr>
    </c:plotArea>
    <c:legend>
      <c:legendPos val="r"/>
      <c:layout>
        <c:manualLayout>
          <c:xMode val="edge"/>
          <c:yMode val="edge"/>
          <c:x val="0.291"/>
          <c:y val="0.007"/>
          <c:w val="0.41125"/>
          <c:h val="0.07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75"/>
          <c:y val="0.14475"/>
          <c:w val="0.873"/>
          <c:h val="0.7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Schedules!$C$14:$Z$14</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Schedules!$C$12:$Z$12</c:f>
              <c:numCache>
                <c:ptCount val="24"/>
                <c:pt idx="0">
                  <c:v>75</c:v>
                </c:pt>
                <c:pt idx="1">
                  <c:v>75</c:v>
                </c:pt>
                <c:pt idx="2">
                  <c:v>75</c:v>
                </c:pt>
                <c:pt idx="3">
                  <c:v>75</c:v>
                </c:pt>
                <c:pt idx="4">
                  <c:v>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102"/>
        <c:axId val="57110564"/>
        <c:axId val="44233029"/>
      </c:barChart>
      <c:barChart>
        <c:barDir val="col"/>
        <c:grouping val="clustered"/>
        <c:varyColors val="0"/>
        <c:ser>
          <c:idx val="0"/>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Schedules!$C$18:$Z$18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62552942"/>
        <c:axId val="26105567"/>
      </c:barChart>
      <c:catAx>
        <c:axId val="57110564"/>
        <c:scaling>
          <c:orientation val="minMax"/>
        </c:scaling>
        <c:axPos val="b"/>
        <c:title>
          <c:tx>
            <c:rich>
              <a:bodyPr vert="horz" rot="0" anchor="ctr"/>
              <a:lstStyle/>
              <a:p>
                <a:pPr algn="ctr">
                  <a:defRPr/>
                </a:pPr>
                <a:r>
                  <a:rPr lang="en-US" cap="none" sz="1000" b="0" i="0" u="none" baseline="0">
                    <a:solidFill>
                      <a:srgbClr val="000000"/>
                    </a:solidFill>
                  </a:rPr>
                  <a:t>allday (Apartment)</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233029"/>
        <c:crosses val="autoZero"/>
        <c:auto val="1"/>
        <c:lblOffset val="100"/>
        <c:tickLblSkip val="2"/>
        <c:noMultiLvlLbl val="0"/>
      </c:catAx>
      <c:valAx>
        <c:axId val="44233029"/>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110564"/>
        <c:crossesAt val="1"/>
        <c:crossBetween val="between"/>
        <c:dispUnits/>
        <c:majorUnit val="10"/>
      </c:valAx>
      <c:catAx>
        <c:axId val="62552942"/>
        <c:scaling>
          <c:orientation val="minMax"/>
        </c:scaling>
        <c:axPos val="b"/>
        <c:delete val="1"/>
        <c:majorTickMark val="out"/>
        <c:minorTickMark val="none"/>
        <c:tickLblPos val="nextTo"/>
        <c:crossAx val="26105567"/>
        <c:crosses val="autoZero"/>
        <c:auto val="1"/>
        <c:lblOffset val="100"/>
        <c:tickLblSkip val="1"/>
        <c:noMultiLvlLbl val="0"/>
      </c:catAx>
      <c:valAx>
        <c:axId val="26105567"/>
        <c:scaling>
          <c:orientation val="minMax"/>
          <c:max val="1"/>
          <c:min val="0"/>
        </c:scaling>
        <c:axPos val="l"/>
        <c:title>
          <c:tx>
            <c:rich>
              <a:bodyPr vert="horz" rot="-5400000" anchor="ctr"/>
              <a:lstStyle/>
              <a:p>
                <a:pPr algn="ctr">
                  <a:defRPr/>
                </a:pPr>
                <a:r>
                  <a:rPr lang="en-US" cap="none" sz="1000" b="1" i="0" u="none" baseline="0">
                    <a:solidFill>
                      <a:srgbClr val="FF0000"/>
                    </a:solidFill>
                  </a:rPr>
                  <a:t>Fan (On|Off)</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552942"/>
        <c:crosses val="max"/>
        <c:crossBetween val="between"/>
        <c:dispUnits/>
        <c:majorUnit val="1"/>
      </c:valAx>
      <c:spPr>
        <a:solidFill>
          <a:srgbClr val="FFFFFF"/>
        </a:solidFill>
        <a:ln w="3175">
          <a:noFill/>
        </a:ln>
      </c:spPr>
    </c:plotArea>
    <c:legend>
      <c:legendPos val="r"/>
      <c:layout>
        <c:manualLayout>
          <c:xMode val="edge"/>
          <c:yMode val="edge"/>
          <c:x val="0.13525"/>
          <c:y val="0.00925"/>
          <c:w val="0.7145"/>
          <c:h val="0.07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75"/>
          <c:y val="0.14475"/>
          <c:w val="0.90725"/>
          <c:h val="0.7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Schedules!$C$14:$Z$14</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Schedules!$C$12:$Z$12</c:f>
              <c:numCache>
                <c:ptCount val="24"/>
                <c:pt idx="0">
                  <c:v>75</c:v>
                </c:pt>
                <c:pt idx="1">
                  <c:v>75</c:v>
                </c:pt>
                <c:pt idx="2">
                  <c:v>75</c:v>
                </c:pt>
                <c:pt idx="3">
                  <c:v>75</c:v>
                </c:pt>
                <c:pt idx="4">
                  <c:v>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102"/>
        <c:axId val="33623512"/>
        <c:axId val="34176153"/>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Schedules!$C$4:$Z$4</c:f>
              <c:numCache>
                <c:ptCount val="24"/>
                <c:pt idx="0">
                  <c:v>1</c:v>
                </c:pt>
                <c:pt idx="1">
                  <c:v>1</c:v>
                </c:pt>
                <c:pt idx="2">
                  <c:v>1</c:v>
                </c:pt>
                <c:pt idx="3">
                  <c:v>1</c:v>
                </c:pt>
                <c:pt idx="4">
                  <c:v>1</c:v>
                </c:pt>
                <c:pt idx="5">
                  <c:v>1</c:v>
                </c:pt>
                <c:pt idx="6">
                  <c:v>1</c:v>
                </c:pt>
                <c:pt idx="7">
                  <c:v>0.8524590163934426</c:v>
                </c:pt>
                <c:pt idx="8">
                  <c:v>0.39344262295081966</c:v>
                </c:pt>
                <c:pt idx="9">
                  <c:v>0.2459016393442623</c:v>
                </c:pt>
                <c:pt idx="10">
                  <c:v>0.2459016393442623</c:v>
                </c:pt>
                <c:pt idx="11">
                  <c:v>0.2459016393442623</c:v>
                </c:pt>
                <c:pt idx="12">
                  <c:v>0.2459016393442623</c:v>
                </c:pt>
                <c:pt idx="13">
                  <c:v>0.2459016393442623</c:v>
                </c:pt>
                <c:pt idx="14">
                  <c:v>0.2459016393442623</c:v>
                </c:pt>
                <c:pt idx="15">
                  <c:v>0.2459016393442623</c:v>
                </c:pt>
                <c:pt idx="16">
                  <c:v>0.29508196721311475</c:v>
                </c:pt>
                <c:pt idx="17">
                  <c:v>0.5245901639344263</c:v>
                </c:pt>
                <c:pt idx="18">
                  <c:v>0.8688524590163934</c:v>
                </c:pt>
                <c:pt idx="19">
                  <c:v>0.8688524590163934</c:v>
                </c:pt>
                <c:pt idx="20">
                  <c:v>0.8688524590163934</c:v>
                </c:pt>
                <c:pt idx="21">
                  <c:v>1</c:v>
                </c:pt>
                <c:pt idx="22">
                  <c:v>1</c:v>
                </c:pt>
                <c:pt idx="23">
                  <c:v>1</c:v>
                </c:pt>
              </c:numCache>
            </c:numRef>
          </c:val>
        </c:ser>
        <c:gapWidth val="500"/>
        <c:axId val="39149922"/>
        <c:axId val="16804979"/>
      </c:barChart>
      <c:catAx>
        <c:axId val="33623512"/>
        <c:scaling>
          <c:orientation val="minMax"/>
        </c:scaling>
        <c:axPos val="b"/>
        <c:title>
          <c:tx>
            <c:rich>
              <a:bodyPr vert="horz" rot="0" anchor="ctr"/>
              <a:lstStyle/>
              <a:p>
                <a:pPr algn="ctr">
                  <a:defRPr/>
                </a:pPr>
                <a:r>
                  <a:rPr lang="en-US" cap="none" sz="1000" b="0" i="0" u="none" baseline="0">
                    <a:solidFill>
                      <a:srgbClr val="000000"/>
                    </a:solidFill>
                  </a:rPr>
                  <a:t>allday (Apartment)</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176153"/>
        <c:crosses val="autoZero"/>
        <c:auto val="1"/>
        <c:lblOffset val="100"/>
        <c:tickLblSkip val="2"/>
        <c:noMultiLvlLbl val="0"/>
      </c:catAx>
      <c:valAx>
        <c:axId val="34176153"/>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623512"/>
        <c:crossesAt val="1"/>
        <c:crossBetween val="between"/>
        <c:dispUnits/>
        <c:majorUnit val="10"/>
      </c:valAx>
      <c:catAx>
        <c:axId val="39149922"/>
        <c:scaling>
          <c:orientation val="minMax"/>
        </c:scaling>
        <c:axPos val="b"/>
        <c:delete val="1"/>
        <c:majorTickMark val="out"/>
        <c:minorTickMark val="none"/>
        <c:tickLblPos val="nextTo"/>
        <c:crossAx val="16804979"/>
        <c:crosses val="autoZero"/>
        <c:auto val="1"/>
        <c:lblOffset val="100"/>
        <c:tickLblSkip val="1"/>
        <c:noMultiLvlLbl val="0"/>
      </c:catAx>
      <c:valAx>
        <c:axId val="16804979"/>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5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149922"/>
        <c:crosses val="max"/>
        <c:crossBetween val="between"/>
        <c:dispUnits/>
        <c:majorUnit val="1"/>
      </c:valAx>
      <c:spPr>
        <a:solidFill>
          <a:srgbClr val="FFFFFF"/>
        </a:solidFill>
        <a:ln w="3175">
          <a:noFill/>
        </a:ln>
      </c:spPr>
    </c:plotArea>
    <c:legend>
      <c:legendPos val="r"/>
      <c:layout>
        <c:manualLayout>
          <c:xMode val="edge"/>
          <c:yMode val="edge"/>
          <c:x val="0.134"/>
          <c:y val="0.00925"/>
          <c:w val="0.7145"/>
          <c:h val="0.07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5"/>
          <c:y val="0.15"/>
          <c:w val="0.8965"/>
          <c:h val="0.7472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Schedules!$C$18:$Z$18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1"/>
        <c:axId val="17027084"/>
        <c:axId val="19026029"/>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Schedules!$C$31:$Z$31</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400"/>
        <c:axId val="37016534"/>
        <c:axId val="64713351"/>
      </c:barChart>
      <c:catAx>
        <c:axId val="17027084"/>
        <c:scaling>
          <c:orientation val="minMax"/>
        </c:scaling>
        <c:axPos val="b"/>
        <c:title>
          <c:tx>
            <c:rich>
              <a:bodyPr vert="horz" rot="0" anchor="ctr"/>
              <a:lstStyle/>
              <a:p>
                <a:pPr algn="ctr">
                  <a:defRPr/>
                </a:pPr>
                <a:r>
                  <a:rPr lang="en-US" cap="none" sz="1000" b="0" i="0" u="none" baseline="0">
                    <a:solidFill>
                      <a:srgbClr val="000000"/>
                    </a:solidFill>
                  </a:rPr>
                  <a:t>weekday (Office)</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026029"/>
        <c:crosses val="autoZero"/>
        <c:auto val="1"/>
        <c:lblOffset val="100"/>
        <c:tickLblSkip val="2"/>
        <c:noMultiLvlLbl val="0"/>
      </c:catAx>
      <c:valAx>
        <c:axId val="19026029"/>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1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17027084"/>
        <c:crossesAt val="1"/>
        <c:crossBetween val="between"/>
        <c:dispUnits/>
        <c:majorUnit val="0.2"/>
      </c:valAx>
      <c:catAx>
        <c:axId val="37016534"/>
        <c:scaling>
          <c:orientation val="minMax"/>
        </c:scaling>
        <c:axPos val="b"/>
        <c:delete val="1"/>
        <c:majorTickMark val="out"/>
        <c:minorTickMark val="none"/>
        <c:tickLblPos val="nextTo"/>
        <c:crossAx val="64713351"/>
        <c:crosses val="autoZero"/>
        <c:auto val="1"/>
        <c:lblOffset val="100"/>
        <c:tickLblSkip val="1"/>
        <c:noMultiLvlLbl val="0"/>
      </c:catAx>
      <c:valAx>
        <c:axId val="64713351"/>
        <c:scaling>
          <c:orientation val="minMax"/>
          <c:max val="1"/>
          <c:min val="0"/>
        </c:scaling>
        <c:axPos val="l"/>
        <c:title>
          <c:tx>
            <c:rich>
              <a:bodyPr vert="horz" rot="-5400000" anchor="ctr"/>
              <a:lstStyle/>
              <a:p>
                <a:pPr algn="ctr">
                  <a:defRPr/>
                </a:pPr>
                <a:r>
                  <a:rPr lang="en-US" cap="none" sz="1000" b="1" i="0" u="none" baseline="0">
                    <a:solidFill>
                      <a:srgbClr val="FF0000"/>
                    </a:solidFill>
                  </a:rPr>
                  <a:t>Infilatration</a:t>
                </a:r>
              </a:p>
            </c:rich>
          </c:tx>
          <c:layout>
            <c:manualLayout>
              <c:xMode val="factor"/>
              <c:yMode val="factor"/>
              <c:x val="-0.00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016534"/>
        <c:crosses val="max"/>
        <c:crossBetween val="between"/>
        <c:dispUnits/>
        <c:majorUnit val="1"/>
      </c:valAx>
      <c:spPr>
        <a:solidFill>
          <a:srgbClr val="FFFFFF"/>
        </a:solidFill>
        <a:ln w="3175">
          <a:noFill/>
        </a:ln>
      </c:spPr>
    </c:plotArea>
    <c:legend>
      <c:legendPos val="r"/>
      <c:layout>
        <c:manualLayout>
          <c:xMode val="edge"/>
          <c:yMode val="edge"/>
          <c:x val="0.303"/>
          <c:y val="0.00925"/>
          <c:w val="0.379"/>
          <c:h val="0.07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25"/>
          <c:y val="0.15"/>
          <c:w val="0.8965"/>
          <c:h val="0.7472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Schedules!$C$18:$Z$18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1"/>
        <c:axId val="45549248"/>
        <c:axId val="7290049"/>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Schedules!$C$22:$Z$22</c:f>
              <c:numCache>
                <c:ptCount val="24"/>
                <c:pt idx="0">
                  <c:v>0</c:v>
                </c:pt>
                <c:pt idx="1">
                  <c:v>0</c:v>
                </c:pt>
                <c:pt idx="2">
                  <c:v>0</c:v>
                </c:pt>
                <c:pt idx="3">
                  <c:v>0</c:v>
                </c:pt>
                <c:pt idx="4">
                  <c:v>0</c:v>
                </c:pt>
                <c:pt idx="5">
                  <c:v>0</c:v>
                </c:pt>
                <c:pt idx="6">
                  <c:v>0</c:v>
                </c:pt>
                <c:pt idx="7">
                  <c:v>0</c:v>
                </c:pt>
                <c:pt idx="8">
                  <c:v>1</c:v>
                </c:pt>
                <c:pt idx="9">
                  <c:v>1</c:v>
                </c:pt>
                <c:pt idx="10">
                  <c:v>1</c:v>
                </c:pt>
                <c:pt idx="11">
                  <c:v>1</c:v>
                </c:pt>
                <c:pt idx="12">
                  <c:v>0.5</c:v>
                </c:pt>
                <c:pt idx="13">
                  <c:v>1</c:v>
                </c:pt>
                <c:pt idx="14">
                  <c:v>1</c:v>
                </c:pt>
                <c:pt idx="15">
                  <c:v>1</c:v>
                </c:pt>
                <c:pt idx="16">
                  <c:v>1</c:v>
                </c:pt>
                <c:pt idx="17">
                  <c:v>0</c:v>
                </c:pt>
                <c:pt idx="18">
                  <c:v>0</c:v>
                </c:pt>
                <c:pt idx="19">
                  <c:v>0</c:v>
                </c:pt>
                <c:pt idx="20">
                  <c:v>0</c:v>
                </c:pt>
                <c:pt idx="21">
                  <c:v>0</c:v>
                </c:pt>
                <c:pt idx="22">
                  <c:v>0</c:v>
                </c:pt>
                <c:pt idx="23">
                  <c:v>0</c:v>
                </c:pt>
              </c:numCache>
            </c:numRef>
          </c:val>
        </c:ser>
        <c:gapWidth val="400"/>
        <c:axId val="65610442"/>
        <c:axId val="53623067"/>
      </c:barChart>
      <c:catAx>
        <c:axId val="45549248"/>
        <c:scaling>
          <c:orientation val="minMax"/>
        </c:scaling>
        <c:axPos val="b"/>
        <c:title>
          <c:tx>
            <c:rich>
              <a:bodyPr vert="horz" rot="0" anchor="ctr"/>
              <a:lstStyle/>
              <a:p>
                <a:pPr algn="ctr">
                  <a:defRPr/>
                </a:pPr>
                <a:r>
                  <a:rPr lang="en-US" cap="none" sz="1000" b="0" i="0" u="none" baseline="0">
                    <a:solidFill>
                      <a:srgbClr val="000000"/>
                    </a:solidFill>
                  </a:rPr>
                  <a:t>weekday (Office)</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290049"/>
        <c:crosses val="autoZero"/>
        <c:auto val="1"/>
        <c:lblOffset val="100"/>
        <c:tickLblSkip val="2"/>
        <c:noMultiLvlLbl val="0"/>
      </c:catAx>
      <c:valAx>
        <c:axId val="7290049"/>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1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45549248"/>
        <c:crossesAt val="1"/>
        <c:crossBetween val="between"/>
        <c:dispUnits/>
        <c:majorUnit val="0.2"/>
      </c:valAx>
      <c:catAx>
        <c:axId val="65610442"/>
        <c:scaling>
          <c:orientation val="minMax"/>
        </c:scaling>
        <c:axPos val="b"/>
        <c:delete val="1"/>
        <c:majorTickMark val="out"/>
        <c:minorTickMark val="none"/>
        <c:tickLblPos val="nextTo"/>
        <c:crossAx val="53623067"/>
        <c:crosses val="autoZero"/>
        <c:auto val="1"/>
        <c:lblOffset val="100"/>
        <c:tickLblSkip val="1"/>
        <c:noMultiLvlLbl val="0"/>
      </c:catAx>
      <c:valAx>
        <c:axId val="53623067"/>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6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610442"/>
        <c:crosses val="max"/>
        <c:crossBetween val="between"/>
        <c:dispUnits/>
        <c:majorUnit val="1"/>
      </c:valAx>
      <c:spPr>
        <a:solidFill>
          <a:srgbClr val="FFFFFF"/>
        </a:solidFill>
        <a:ln w="3175">
          <a:noFill/>
        </a:ln>
      </c:spPr>
    </c:plotArea>
    <c:legend>
      <c:legendPos val="r"/>
      <c:layout>
        <c:manualLayout>
          <c:xMode val="edge"/>
          <c:yMode val="edge"/>
          <c:x val="0.30125"/>
          <c:y val="0.00925"/>
          <c:w val="0.3785"/>
          <c:h val="0.07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15"/>
          <c:w val="0.92975"/>
          <c:h val="0.74725"/>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Schedules!$C$39:$Z$39</c:f>
              <c:numCache>
                <c:ptCount val="24"/>
                <c:pt idx="0">
                  <c:v>0.05</c:v>
                </c:pt>
                <c:pt idx="1">
                  <c:v>0.05</c:v>
                </c:pt>
                <c:pt idx="2">
                  <c:v>0.05</c:v>
                </c:pt>
                <c:pt idx="3">
                  <c:v>0.05</c:v>
                </c:pt>
                <c:pt idx="4">
                  <c:v>0.05</c:v>
                </c:pt>
                <c:pt idx="5">
                  <c:v>0.05</c:v>
                </c:pt>
                <c:pt idx="6">
                  <c:v>0.05</c:v>
                </c:pt>
                <c:pt idx="7">
                  <c:v>0.05</c:v>
                </c:pt>
                <c:pt idx="8">
                  <c:v>0.101</c:v>
                </c:pt>
                <c:pt idx="9">
                  <c:v>0.3985</c:v>
                </c:pt>
                <c:pt idx="10">
                  <c:v>0.5005</c:v>
                </c:pt>
                <c:pt idx="11">
                  <c:v>0.696</c:v>
                </c:pt>
                <c:pt idx="12">
                  <c:v>0.9</c:v>
                </c:pt>
                <c:pt idx="13">
                  <c:v>0.798</c:v>
                </c:pt>
                <c:pt idx="14">
                  <c:v>0.696</c:v>
                </c:pt>
                <c:pt idx="15">
                  <c:v>0.798</c:v>
                </c:pt>
                <c:pt idx="16">
                  <c:v>0.2965</c:v>
                </c:pt>
                <c:pt idx="17">
                  <c:v>0.05</c:v>
                </c:pt>
                <c:pt idx="18">
                  <c:v>0.05</c:v>
                </c:pt>
                <c:pt idx="19">
                  <c:v>0.05</c:v>
                </c:pt>
                <c:pt idx="20">
                  <c:v>0.05</c:v>
                </c:pt>
                <c:pt idx="21">
                  <c:v>0.05</c:v>
                </c:pt>
                <c:pt idx="22">
                  <c:v>0.05</c:v>
                </c:pt>
                <c:pt idx="23">
                  <c:v>0.05</c:v>
                </c:pt>
              </c:numCache>
            </c:numRef>
          </c:val>
        </c:ser>
        <c:gapWidth val="101"/>
        <c:axId val="12845556"/>
        <c:axId val="48501141"/>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Schedules!$C$22:$Z$22</c:f>
              <c:numCache>
                <c:ptCount val="24"/>
                <c:pt idx="0">
                  <c:v>0</c:v>
                </c:pt>
                <c:pt idx="1">
                  <c:v>0</c:v>
                </c:pt>
                <c:pt idx="2">
                  <c:v>0</c:v>
                </c:pt>
                <c:pt idx="3">
                  <c:v>0</c:v>
                </c:pt>
                <c:pt idx="4">
                  <c:v>0</c:v>
                </c:pt>
                <c:pt idx="5">
                  <c:v>0</c:v>
                </c:pt>
                <c:pt idx="6">
                  <c:v>0</c:v>
                </c:pt>
                <c:pt idx="7">
                  <c:v>0</c:v>
                </c:pt>
                <c:pt idx="8">
                  <c:v>1</c:v>
                </c:pt>
                <c:pt idx="9">
                  <c:v>1</c:v>
                </c:pt>
                <c:pt idx="10">
                  <c:v>1</c:v>
                </c:pt>
                <c:pt idx="11">
                  <c:v>1</c:v>
                </c:pt>
                <c:pt idx="12">
                  <c:v>0.5</c:v>
                </c:pt>
                <c:pt idx="13">
                  <c:v>1</c:v>
                </c:pt>
                <c:pt idx="14">
                  <c:v>1</c:v>
                </c:pt>
                <c:pt idx="15">
                  <c:v>1</c:v>
                </c:pt>
                <c:pt idx="16">
                  <c:v>1</c:v>
                </c:pt>
                <c:pt idx="17">
                  <c:v>0</c:v>
                </c:pt>
                <c:pt idx="18">
                  <c:v>0</c:v>
                </c:pt>
                <c:pt idx="19">
                  <c:v>0</c:v>
                </c:pt>
                <c:pt idx="20">
                  <c:v>0</c:v>
                </c:pt>
                <c:pt idx="21">
                  <c:v>0</c:v>
                </c:pt>
                <c:pt idx="22">
                  <c:v>0</c:v>
                </c:pt>
                <c:pt idx="23">
                  <c:v>0</c:v>
                </c:pt>
              </c:numCache>
            </c:numRef>
          </c:val>
        </c:ser>
        <c:gapWidth val="400"/>
        <c:axId val="33857086"/>
        <c:axId val="36278319"/>
      </c:barChart>
      <c:catAx>
        <c:axId val="12845556"/>
        <c:scaling>
          <c:orientation val="minMax"/>
        </c:scaling>
        <c:axPos val="b"/>
        <c:title>
          <c:tx>
            <c:rich>
              <a:bodyPr vert="horz" rot="0" anchor="ctr"/>
              <a:lstStyle/>
              <a:p>
                <a:pPr algn="ctr">
                  <a:defRPr/>
                </a:pPr>
                <a:r>
                  <a:rPr lang="en-US" cap="none" sz="1000" b="0" i="0" u="none" baseline="0">
                    <a:solidFill>
                      <a:srgbClr val="000000"/>
                    </a:solidFill>
                  </a:rPr>
                  <a:t>weekday (Office)</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8501141"/>
        <c:crosses val="autoZero"/>
        <c:auto val="1"/>
        <c:lblOffset val="100"/>
        <c:tickLblSkip val="2"/>
        <c:noMultiLvlLbl val="0"/>
      </c:catAx>
      <c:valAx>
        <c:axId val="48501141"/>
        <c:scaling>
          <c:orientation val="minMax"/>
          <c:max val="1"/>
          <c:min val="0"/>
        </c:scaling>
        <c:axPos val="l"/>
        <c:title>
          <c:tx>
            <c:rich>
              <a:bodyPr vert="horz" rot="-5400000" anchor="ctr"/>
              <a:lstStyle/>
              <a:p>
                <a:pPr algn="ctr">
                  <a:defRPr/>
                </a:pPr>
                <a:r>
                  <a:rPr lang="en-US" cap="none" sz="1000" b="1" i="0" u="none" baseline="0">
                    <a:solidFill>
                      <a:srgbClr val="00CCFF"/>
                    </a:solidFill>
                  </a:rPr>
                  <a:t>Service Water</a:t>
                </a:r>
              </a:p>
            </c:rich>
          </c:tx>
          <c:layout>
            <c:manualLayout>
              <c:xMode val="factor"/>
              <c:yMode val="factor"/>
              <c:x val="-0.01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12845556"/>
        <c:crossesAt val="1"/>
        <c:crossBetween val="between"/>
        <c:dispUnits/>
        <c:majorUnit val="0.2"/>
      </c:valAx>
      <c:catAx>
        <c:axId val="33857086"/>
        <c:scaling>
          <c:orientation val="minMax"/>
        </c:scaling>
        <c:axPos val="b"/>
        <c:delete val="1"/>
        <c:majorTickMark val="out"/>
        <c:minorTickMark val="none"/>
        <c:tickLblPos val="nextTo"/>
        <c:crossAx val="36278319"/>
        <c:crosses val="autoZero"/>
        <c:auto val="1"/>
        <c:lblOffset val="100"/>
        <c:tickLblSkip val="1"/>
        <c:noMultiLvlLbl val="0"/>
      </c:catAx>
      <c:valAx>
        <c:axId val="36278319"/>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6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857086"/>
        <c:crosses val="max"/>
        <c:crossBetween val="between"/>
        <c:dispUnits/>
        <c:majorUnit val="1"/>
      </c:valAx>
      <c:spPr>
        <a:solidFill>
          <a:srgbClr val="FFFFFF"/>
        </a:solidFill>
        <a:ln w="3175">
          <a:noFill/>
        </a:ln>
      </c:spPr>
    </c:plotArea>
    <c:legend>
      <c:legendPos val="r"/>
      <c:layout>
        <c:manualLayout>
          <c:xMode val="edge"/>
          <c:yMode val="edge"/>
          <c:x val="0.3045"/>
          <c:y val="0.00925"/>
          <c:w val="0.379"/>
          <c:h val="0.07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1666875</xdr:colOff>
      <xdr:row>20</xdr:row>
      <xdr:rowOff>590550</xdr:rowOff>
    </xdr:from>
    <xdr:to>
      <xdr:col>5</xdr:col>
      <xdr:colOff>533400</xdr:colOff>
      <xdr:row>20</xdr:row>
      <xdr:rowOff>1876425</xdr:rowOff>
    </xdr:to>
    <xdr:pic>
      <xdr:nvPicPr>
        <xdr:cNvPr id="1" name="Picture 6"/>
        <xdr:cNvPicPr preferRelativeResize="1">
          <a:picLocks noChangeAspect="1"/>
        </xdr:cNvPicPr>
      </xdr:nvPicPr>
      <xdr:blipFill>
        <a:blip r:embed="rId1"/>
        <a:stretch>
          <a:fillRect/>
        </a:stretch>
      </xdr:blipFill>
      <xdr:spPr>
        <a:xfrm>
          <a:off x="4400550" y="9525000"/>
          <a:ext cx="3438525" cy="1285875"/>
        </a:xfrm>
        <a:prstGeom prst="rect">
          <a:avLst/>
        </a:prstGeom>
        <a:noFill/>
        <a:ln w="9525" cmpd="sng">
          <a:noFill/>
        </a:ln>
      </xdr:spPr>
    </xdr:pic>
    <xdr:clientData/>
  </xdr:twoCellAnchor>
  <xdr:twoCellAnchor editAs="oneCell">
    <xdr:from>
      <xdr:col>3</xdr:col>
      <xdr:colOff>1419225</xdr:colOff>
      <xdr:row>13</xdr:row>
      <xdr:rowOff>38100</xdr:rowOff>
    </xdr:from>
    <xdr:to>
      <xdr:col>5</xdr:col>
      <xdr:colOff>1000125</xdr:colOff>
      <xdr:row>13</xdr:row>
      <xdr:rowOff>2943225</xdr:rowOff>
    </xdr:to>
    <xdr:pic>
      <xdr:nvPicPr>
        <xdr:cNvPr id="2" name="Picture 2"/>
        <xdr:cNvPicPr preferRelativeResize="1">
          <a:picLocks noChangeAspect="1"/>
        </xdr:cNvPicPr>
      </xdr:nvPicPr>
      <xdr:blipFill>
        <a:blip r:embed="rId2"/>
        <a:stretch>
          <a:fillRect/>
        </a:stretch>
      </xdr:blipFill>
      <xdr:spPr>
        <a:xfrm>
          <a:off x="4152900" y="4457700"/>
          <a:ext cx="4152900" cy="2905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228600</xdr:colOff>
      <xdr:row>22</xdr:row>
      <xdr:rowOff>9525</xdr:rowOff>
    </xdr:to>
    <xdr:graphicFrame>
      <xdr:nvGraphicFramePr>
        <xdr:cNvPr id="1" name="Chart 1"/>
        <xdr:cNvGraphicFramePr/>
      </xdr:nvGraphicFramePr>
      <xdr:xfrm>
        <a:off x="533400" y="133350"/>
        <a:ext cx="5029200" cy="28098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23</xdr:row>
      <xdr:rowOff>28575</xdr:rowOff>
    </xdr:from>
    <xdr:to>
      <xdr:col>10</xdr:col>
      <xdr:colOff>238125</xdr:colOff>
      <xdr:row>44</xdr:row>
      <xdr:rowOff>47625</xdr:rowOff>
    </xdr:to>
    <xdr:graphicFrame>
      <xdr:nvGraphicFramePr>
        <xdr:cNvPr id="2" name="Chart 2"/>
        <xdr:cNvGraphicFramePr/>
      </xdr:nvGraphicFramePr>
      <xdr:xfrm>
        <a:off x="542925" y="3095625"/>
        <a:ext cx="5029200" cy="2819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44</xdr:row>
      <xdr:rowOff>123825</xdr:rowOff>
    </xdr:from>
    <xdr:to>
      <xdr:col>10</xdr:col>
      <xdr:colOff>228600</xdr:colOff>
      <xdr:row>66</xdr:row>
      <xdr:rowOff>9525</xdr:rowOff>
    </xdr:to>
    <xdr:graphicFrame>
      <xdr:nvGraphicFramePr>
        <xdr:cNvPr id="3" name="Chart 3"/>
        <xdr:cNvGraphicFramePr/>
      </xdr:nvGraphicFramePr>
      <xdr:xfrm>
        <a:off x="533400" y="5991225"/>
        <a:ext cx="5029200" cy="28194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1</xdr:row>
      <xdr:rowOff>0</xdr:rowOff>
    </xdr:from>
    <xdr:to>
      <xdr:col>20</xdr:col>
      <xdr:colOff>228600</xdr:colOff>
      <xdr:row>22</xdr:row>
      <xdr:rowOff>9525</xdr:rowOff>
    </xdr:to>
    <xdr:graphicFrame>
      <xdr:nvGraphicFramePr>
        <xdr:cNvPr id="4" name="Chart 3"/>
        <xdr:cNvGraphicFramePr/>
      </xdr:nvGraphicFramePr>
      <xdr:xfrm>
        <a:off x="5867400" y="133350"/>
        <a:ext cx="5029200" cy="2809875"/>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23</xdr:row>
      <xdr:rowOff>0</xdr:rowOff>
    </xdr:from>
    <xdr:to>
      <xdr:col>20</xdr:col>
      <xdr:colOff>228600</xdr:colOff>
      <xdr:row>44</xdr:row>
      <xdr:rowOff>9525</xdr:rowOff>
    </xdr:to>
    <xdr:graphicFrame>
      <xdr:nvGraphicFramePr>
        <xdr:cNvPr id="5" name="Chart 4"/>
        <xdr:cNvGraphicFramePr/>
      </xdr:nvGraphicFramePr>
      <xdr:xfrm>
        <a:off x="5867400" y="3067050"/>
        <a:ext cx="5029200" cy="28098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45</xdr:row>
      <xdr:rowOff>0</xdr:rowOff>
    </xdr:from>
    <xdr:to>
      <xdr:col>20</xdr:col>
      <xdr:colOff>228600</xdr:colOff>
      <xdr:row>66</xdr:row>
      <xdr:rowOff>9525</xdr:rowOff>
    </xdr:to>
    <xdr:graphicFrame>
      <xdr:nvGraphicFramePr>
        <xdr:cNvPr id="6" name="Chart 4"/>
        <xdr:cNvGraphicFramePr/>
      </xdr:nvGraphicFramePr>
      <xdr:xfrm>
        <a:off x="5867400" y="6000750"/>
        <a:ext cx="5029200" cy="2809875"/>
      </xdr:xfrm>
      <a:graphic>
        <a:graphicData uri="http://schemas.openxmlformats.org/drawingml/2006/chart">
          <c:chart xmlns:c="http://schemas.openxmlformats.org/drawingml/2006/chart" r:id="rId6"/>
        </a:graphicData>
      </a:graphic>
    </xdr:graphicFrame>
    <xdr:clientData/>
  </xdr:twoCellAnchor>
  <xdr:twoCellAnchor>
    <xdr:from>
      <xdr:col>21</xdr:col>
      <xdr:colOff>0</xdr:colOff>
      <xdr:row>1</xdr:row>
      <xdr:rowOff>0</xdr:rowOff>
    </xdr:from>
    <xdr:to>
      <xdr:col>30</xdr:col>
      <xdr:colOff>228600</xdr:colOff>
      <xdr:row>22</xdr:row>
      <xdr:rowOff>9525</xdr:rowOff>
    </xdr:to>
    <xdr:graphicFrame>
      <xdr:nvGraphicFramePr>
        <xdr:cNvPr id="7" name="Chart 7"/>
        <xdr:cNvGraphicFramePr/>
      </xdr:nvGraphicFramePr>
      <xdr:xfrm>
        <a:off x="11201400" y="133350"/>
        <a:ext cx="5029200" cy="2809875"/>
      </xdr:xfrm>
      <a:graphic>
        <a:graphicData uri="http://schemas.openxmlformats.org/drawingml/2006/chart">
          <c:chart xmlns:c="http://schemas.openxmlformats.org/drawingml/2006/chart" r:id="rId7"/>
        </a:graphicData>
      </a:graphic>
    </xdr:graphicFrame>
    <xdr:clientData/>
  </xdr:twoCellAnchor>
  <xdr:twoCellAnchor>
    <xdr:from>
      <xdr:col>21</xdr:col>
      <xdr:colOff>9525</xdr:colOff>
      <xdr:row>23</xdr:row>
      <xdr:rowOff>28575</xdr:rowOff>
    </xdr:from>
    <xdr:to>
      <xdr:col>30</xdr:col>
      <xdr:colOff>238125</xdr:colOff>
      <xdr:row>44</xdr:row>
      <xdr:rowOff>47625</xdr:rowOff>
    </xdr:to>
    <xdr:graphicFrame>
      <xdr:nvGraphicFramePr>
        <xdr:cNvPr id="8" name="Chart 8"/>
        <xdr:cNvGraphicFramePr/>
      </xdr:nvGraphicFramePr>
      <xdr:xfrm>
        <a:off x="11210925" y="3095625"/>
        <a:ext cx="5029200" cy="2819400"/>
      </xdr:xfrm>
      <a:graphic>
        <a:graphicData uri="http://schemas.openxmlformats.org/drawingml/2006/chart">
          <c:chart xmlns:c="http://schemas.openxmlformats.org/drawingml/2006/chart" r:id="rId8"/>
        </a:graphicData>
      </a:graphic>
    </xdr:graphicFrame>
    <xdr:clientData/>
  </xdr:twoCellAnchor>
  <xdr:twoCellAnchor>
    <xdr:from>
      <xdr:col>21</xdr:col>
      <xdr:colOff>0</xdr:colOff>
      <xdr:row>44</xdr:row>
      <xdr:rowOff>123825</xdr:rowOff>
    </xdr:from>
    <xdr:to>
      <xdr:col>30</xdr:col>
      <xdr:colOff>228600</xdr:colOff>
      <xdr:row>66</xdr:row>
      <xdr:rowOff>9525</xdr:rowOff>
    </xdr:to>
    <xdr:graphicFrame>
      <xdr:nvGraphicFramePr>
        <xdr:cNvPr id="9" name="Chart 9"/>
        <xdr:cNvGraphicFramePr/>
      </xdr:nvGraphicFramePr>
      <xdr:xfrm>
        <a:off x="11201400" y="5991225"/>
        <a:ext cx="5029200" cy="2819400"/>
      </xdr:xfrm>
      <a:graphic>
        <a:graphicData uri="http://schemas.openxmlformats.org/drawingml/2006/chart">
          <c:chart xmlns:c="http://schemas.openxmlformats.org/drawingml/2006/chart" r:id="rId9"/>
        </a:graphicData>
      </a:graphic>
    </xdr:graphicFrame>
    <xdr:clientData/>
  </xdr:twoCellAnchor>
  <xdr:twoCellAnchor>
    <xdr:from>
      <xdr:col>31</xdr:col>
      <xdr:colOff>0</xdr:colOff>
      <xdr:row>1</xdr:row>
      <xdr:rowOff>0</xdr:rowOff>
    </xdr:from>
    <xdr:to>
      <xdr:col>40</xdr:col>
      <xdr:colOff>228600</xdr:colOff>
      <xdr:row>22</xdr:row>
      <xdr:rowOff>9525</xdr:rowOff>
    </xdr:to>
    <xdr:graphicFrame>
      <xdr:nvGraphicFramePr>
        <xdr:cNvPr id="10" name="Chart 3"/>
        <xdr:cNvGraphicFramePr/>
      </xdr:nvGraphicFramePr>
      <xdr:xfrm>
        <a:off x="16535400" y="133350"/>
        <a:ext cx="5029200" cy="2809875"/>
      </xdr:xfrm>
      <a:graphic>
        <a:graphicData uri="http://schemas.openxmlformats.org/drawingml/2006/chart">
          <c:chart xmlns:c="http://schemas.openxmlformats.org/drawingml/2006/chart" r:id="rId10"/>
        </a:graphicData>
      </a:graphic>
    </xdr:graphicFrame>
    <xdr:clientData/>
  </xdr:twoCellAnchor>
  <xdr:twoCellAnchor>
    <xdr:from>
      <xdr:col>31</xdr:col>
      <xdr:colOff>0</xdr:colOff>
      <xdr:row>23</xdr:row>
      <xdr:rowOff>0</xdr:rowOff>
    </xdr:from>
    <xdr:to>
      <xdr:col>40</xdr:col>
      <xdr:colOff>228600</xdr:colOff>
      <xdr:row>44</xdr:row>
      <xdr:rowOff>9525</xdr:rowOff>
    </xdr:to>
    <xdr:graphicFrame>
      <xdr:nvGraphicFramePr>
        <xdr:cNvPr id="11" name="Chart 4"/>
        <xdr:cNvGraphicFramePr/>
      </xdr:nvGraphicFramePr>
      <xdr:xfrm>
        <a:off x="16535400" y="3067050"/>
        <a:ext cx="5029200" cy="2809875"/>
      </xdr:xfrm>
      <a:graphic>
        <a:graphicData uri="http://schemas.openxmlformats.org/drawingml/2006/chart">
          <c:chart xmlns:c="http://schemas.openxmlformats.org/drawingml/2006/chart" r:id="rId11"/>
        </a:graphicData>
      </a:graphic>
    </xdr:graphicFrame>
    <xdr:clientData/>
  </xdr:twoCellAnchor>
  <xdr:twoCellAnchor>
    <xdr:from>
      <xdr:col>31</xdr:col>
      <xdr:colOff>0</xdr:colOff>
      <xdr:row>45</xdr:row>
      <xdr:rowOff>0</xdr:rowOff>
    </xdr:from>
    <xdr:to>
      <xdr:col>40</xdr:col>
      <xdr:colOff>228600</xdr:colOff>
      <xdr:row>66</xdr:row>
      <xdr:rowOff>9525</xdr:rowOff>
    </xdr:to>
    <xdr:graphicFrame>
      <xdr:nvGraphicFramePr>
        <xdr:cNvPr id="12" name="Chart 4"/>
        <xdr:cNvGraphicFramePr/>
      </xdr:nvGraphicFramePr>
      <xdr:xfrm>
        <a:off x="16535400" y="6000750"/>
        <a:ext cx="5029200" cy="2809875"/>
      </xdr:xfrm>
      <a:graphic>
        <a:graphicData uri="http://schemas.openxmlformats.org/drawingml/2006/chart">
          <c:chart xmlns:c="http://schemas.openxmlformats.org/drawingml/2006/chart" r:id="rId12"/>
        </a:graphicData>
      </a:graphic>
    </xdr:graphicFrame>
    <xdr:clientData/>
  </xdr:twoCellAnchor>
  <xdr:twoCellAnchor>
    <xdr:from>
      <xdr:col>41</xdr:col>
      <xdr:colOff>0</xdr:colOff>
      <xdr:row>1</xdr:row>
      <xdr:rowOff>0</xdr:rowOff>
    </xdr:from>
    <xdr:to>
      <xdr:col>50</xdr:col>
      <xdr:colOff>228600</xdr:colOff>
      <xdr:row>22</xdr:row>
      <xdr:rowOff>9525</xdr:rowOff>
    </xdr:to>
    <xdr:graphicFrame>
      <xdr:nvGraphicFramePr>
        <xdr:cNvPr id="13" name="Chart 13"/>
        <xdr:cNvGraphicFramePr/>
      </xdr:nvGraphicFramePr>
      <xdr:xfrm>
        <a:off x="21869400" y="133350"/>
        <a:ext cx="5029200" cy="2809875"/>
      </xdr:xfrm>
      <a:graphic>
        <a:graphicData uri="http://schemas.openxmlformats.org/drawingml/2006/chart">
          <c:chart xmlns:c="http://schemas.openxmlformats.org/drawingml/2006/chart" r:id="rId13"/>
        </a:graphicData>
      </a:graphic>
    </xdr:graphicFrame>
    <xdr:clientData/>
  </xdr:twoCellAnchor>
  <xdr:twoCellAnchor>
    <xdr:from>
      <xdr:col>41</xdr:col>
      <xdr:colOff>9525</xdr:colOff>
      <xdr:row>23</xdr:row>
      <xdr:rowOff>28575</xdr:rowOff>
    </xdr:from>
    <xdr:to>
      <xdr:col>50</xdr:col>
      <xdr:colOff>238125</xdr:colOff>
      <xdr:row>44</xdr:row>
      <xdr:rowOff>47625</xdr:rowOff>
    </xdr:to>
    <xdr:graphicFrame>
      <xdr:nvGraphicFramePr>
        <xdr:cNvPr id="14" name="Chart 14"/>
        <xdr:cNvGraphicFramePr/>
      </xdr:nvGraphicFramePr>
      <xdr:xfrm>
        <a:off x="21878925" y="3095625"/>
        <a:ext cx="5029200" cy="2819400"/>
      </xdr:xfrm>
      <a:graphic>
        <a:graphicData uri="http://schemas.openxmlformats.org/drawingml/2006/chart">
          <c:chart xmlns:c="http://schemas.openxmlformats.org/drawingml/2006/chart" r:id="rId14"/>
        </a:graphicData>
      </a:graphic>
    </xdr:graphicFrame>
    <xdr:clientData/>
  </xdr:twoCellAnchor>
  <xdr:twoCellAnchor>
    <xdr:from>
      <xdr:col>41</xdr:col>
      <xdr:colOff>0</xdr:colOff>
      <xdr:row>44</xdr:row>
      <xdr:rowOff>123825</xdr:rowOff>
    </xdr:from>
    <xdr:to>
      <xdr:col>50</xdr:col>
      <xdr:colOff>228600</xdr:colOff>
      <xdr:row>66</xdr:row>
      <xdr:rowOff>9525</xdr:rowOff>
    </xdr:to>
    <xdr:graphicFrame>
      <xdr:nvGraphicFramePr>
        <xdr:cNvPr id="15" name="Chart 15"/>
        <xdr:cNvGraphicFramePr/>
      </xdr:nvGraphicFramePr>
      <xdr:xfrm>
        <a:off x="21869400" y="5991225"/>
        <a:ext cx="5029200" cy="2819400"/>
      </xdr:xfrm>
      <a:graphic>
        <a:graphicData uri="http://schemas.openxmlformats.org/drawingml/2006/chart">
          <c:chart xmlns:c="http://schemas.openxmlformats.org/drawingml/2006/chart" r:id="rId15"/>
        </a:graphicData>
      </a:graphic>
    </xdr:graphicFrame>
    <xdr:clientData/>
  </xdr:twoCellAnchor>
  <xdr:twoCellAnchor>
    <xdr:from>
      <xdr:col>51</xdr:col>
      <xdr:colOff>0</xdr:colOff>
      <xdr:row>1</xdr:row>
      <xdr:rowOff>0</xdr:rowOff>
    </xdr:from>
    <xdr:to>
      <xdr:col>60</xdr:col>
      <xdr:colOff>228600</xdr:colOff>
      <xdr:row>22</xdr:row>
      <xdr:rowOff>9525</xdr:rowOff>
    </xdr:to>
    <xdr:graphicFrame>
      <xdr:nvGraphicFramePr>
        <xdr:cNvPr id="16" name="Chart 3"/>
        <xdr:cNvGraphicFramePr/>
      </xdr:nvGraphicFramePr>
      <xdr:xfrm>
        <a:off x="27203400" y="133350"/>
        <a:ext cx="5029200" cy="2809875"/>
      </xdr:xfrm>
      <a:graphic>
        <a:graphicData uri="http://schemas.openxmlformats.org/drawingml/2006/chart">
          <c:chart xmlns:c="http://schemas.openxmlformats.org/drawingml/2006/chart" r:id="rId16"/>
        </a:graphicData>
      </a:graphic>
    </xdr:graphicFrame>
    <xdr:clientData/>
  </xdr:twoCellAnchor>
  <xdr:twoCellAnchor>
    <xdr:from>
      <xdr:col>51</xdr:col>
      <xdr:colOff>0</xdr:colOff>
      <xdr:row>23</xdr:row>
      <xdr:rowOff>0</xdr:rowOff>
    </xdr:from>
    <xdr:to>
      <xdr:col>60</xdr:col>
      <xdr:colOff>228600</xdr:colOff>
      <xdr:row>44</xdr:row>
      <xdr:rowOff>9525</xdr:rowOff>
    </xdr:to>
    <xdr:graphicFrame>
      <xdr:nvGraphicFramePr>
        <xdr:cNvPr id="17" name="Chart 4"/>
        <xdr:cNvGraphicFramePr/>
      </xdr:nvGraphicFramePr>
      <xdr:xfrm>
        <a:off x="27203400" y="3067050"/>
        <a:ext cx="5029200" cy="2809875"/>
      </xdr:xfrm>
      <a:graphic>
        <a:graphicData uri="http://schemas.openxmlformats.org/drawingml/2006/chart">
          <c:chart xmlns:c="http://schemas.openxmlformats.org/drawingml/2006/chart" r:id="rId17"/>
        </a:graphicData>
      </a:graphic>
    </xdr:graphicFrame>
    <xdr:clientData/>
  </xdr:twoCellAnchor>
  <xdr:twoCellAnchor>
    <xdr:from>
      <xdr:col>51</xdr:col>
      <xdr:colOff>0</xdr:colOff>
      <xdr:row>45</xdr:row>
      <xdr:rowOff>0</xdr:rowOff>
    </xdr:from>
    <xdr:to>
      <xdr:col>60</xdr:col>
      <xdr:colOff>228600</xdr:colOff>
      <xdr:row>66</xdr:row>
      <xdr:rowOff>9525</xdr:rowOff>
    </xdr:to>
    <xdr:graphicFrame>
      <xdr:nvGraphicFramePr>
        <xdr:cNvPr id="18" name="Chart 4"/>
        <xdr:cNvGraphicFramePr/>
      </xdr:nvGraphicFramePr>
      <xdr:xfrm>
        <a:off x="27203400" y="6000750"/>
        <a:ext cx="5029200" cy="2809875"/>
      </xdr:xfrm>
      <a:graphic>
        <a:graphicData uri="http://schemas.openxmlformats.org/drawingml/2006/chart">
          <c:chart xmlns:c="http://schemas.openxmlformats.org/drawingml/2006/chart"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L174"/>
  <sheetViews>
    <sheetView tabSelected="1" zoomScaleSheetLayoutView="100" zoomScalePageLayoutView="0" workbookViewId="0" topLeftCell="A1">
      <selection activeCell="D11" sqref="D11:F11"/>
    </sheetView>
  </sheetViews>
  <sheetFormatPr defaultColWidth="10.33203125" defaultRowHeight="10.5"/>
  <cols>
    <col min="1" max="1" width="5" style="3" customWidth="1"/>
    <col min="2" max="2" width="25.33203125" style="3" customWidth="1"/>
    <col min="3" max="3" width="17.5" style="3" customWidth="1"/>
    <col min="4" max="6" width="40" style="3" customWidth="1"/>
    <col min="7" max="7" width="34.83203125" style="4" customWidth="1"/>
    <col min="8" max="8" width="66.66015625" style="5" hidden="1" customWidth="1"/>
    <col min="9" max="9" width="59.83203125" style="3" hidden="1" customWidth="1"/>
    <col min="10" max="10" width="16.66015625" style="3" hidden="1" customWidth="1"/>
    <col min="11" max="11" width="24" style="1" hidden="1" customWidth="1"/>
    <col min="12" max="16384" width="10.33203125" style="1" customWidth="1"/>
  </cols>
  <sheetData>
    <row r="1" spans="1:8" s="351" customFormat="1" ht="20.25" customHeight="1">
      <c r="A1" s="227" t="s">
        <v>406</v>
      </c>
      <c r="B1" s="375"/>
      <c r="C1" s="375"/>
      <c r="D1" s="375"/>
      <c r="E1" s="375"/>
      <c r="F1" s="375"/>
      <c r="G1" s="375"/>
      <c r="H1" s="376"/>
    </row>
    <row r="2" spans="1:11" s="351" customFormat="1" ht="15" customHeight="1" thickBot="1">
      <c r="A2" s="258" t="s">
        <v>479</v>
      </c>
      <c r="B2" s="377"/>
      <c r="C2" s="377"/>
      <c r="D2" s="377"/>
      <c r="E2" s="377"/>
      <c r="F2" s="377"/>
      <c r="G2" s="377"/>
      <c r="H2" s="378"/>
      <c r="I2" s="379"/>
      <c r="J2" s="379"/>
      <c r="K2" s="379"/>
    </row>
    <row r="3" spans="1:10" ht="12">
      <c r="A3" s="572"/>
      <c r="B3" s="449" t="s">
        <v>78</v>
      </c>
      <c r="C3" s="450"/>
      <c r="D3" s="449" t="s">
        <v>156</v>
      </c>
      <c r="E3" s="449"/>
      <c r="F3" s="449"/>
      <c r="G3" s="443" t="s">
        <v>79</v>
      </c>
      <c r="H3" s="380"/>
      <c r="I3" s="1"/>
      <c r="J3" s="1"/>
    </row>
    <row r="4" spans="1:10" ht="12">
      <c r="A4" s="573"/>
      <c r="B4" s="451"/>
      <c r="C4" s="452"/>
      <c r="D4" s="451"/>
      <c r="E4" s="451"/>
      <c r="F4" s="451"/>
      <c r="G4" s="444"/>
      <c r="H4" s="380"/>
      <c r="I4" s="1"/>
      <c r="J4" s="1"/>
    </row>
    <row r="5" spans="1:8" s="2" customFormat="1" ht="12">
      <c r="A5" s="573"/>
      <c r="B5" s="451"/>
      <c r="C5" s="452"/>
      <c r="D5" s="451"/>
      <c r="E5" s="451"/>
      <c r="F5" s="451"/>
      <c r="G5" s="445"/>
      <c r="H5" s="233"/>
    </row>
    <row r="6" spans="1:8" s="3" customFormat="1" ht="18" thickBot="1">
      <c r="A6" s="531" t="s">
        <v>28</v>
      </c>
      <c r="B6" s="532"/>
      <c r="C6" s="532"/>
      <c r="D6" s="381"/>
      <c r="E6" s="381"/>
      <c r="F6" s="381"/>
      <c r="G6" s="382"/>
      <c r="H6" s="234"/>
    </row>
    <row r="7" spans="1:8" s="3" customFormat="1" ht="15" customHeight="1">
      <c r="A7" s="213"/>
      <c r="B7" s="533" t="s">
        <v>80</v>
      </c>
      <c r="C7" s="534"/>
      <c r="D7" s="576" t="s">
        <v>81</v>
      </c>
      <c r="E7" s="577"/>
      <c r="F7" s="578"/>
      <c r="G7" s="208"/>
      <c r="H7" s="234"/>
    </row>
    <row r="8" spans="1:10" ht="153.75" customHeight="1">
      <c r="A8" s="383"/>
      <c r="B8" s="535" t="s">
        <v>82</v>
      </c>
      <c r="C8" s="536"/>
      <c r="D8" s="261" t="s">
        <v>476</v>
      </c>
      <c r="E8" s="235" t="s">
        <v>456</v>
      </c>
      <c r="F8" s="236" t="s">
        <v>457</v>
      </c>
      <c r="G8" s="237" t="s">
        <v>458</v>
      </c>
      <c r="H8" s="380"/>
      <c r="I8" s="1"/>
      <c r="J8" s="1"/>
    </row>
    <row r="9" spans="1:12" ht="14.25" customHeight="1">
      <c r="A9" s="256"/>
      <c r="B9" s="537" t="s">
        <v>83</v>
      </c>
      <c r="C9" s="538"/>
      <c r="D9" s="423" t="s">
        <v>416</v>
      </c>
      <c r="E9" s="424"/>
      <c r="F9" s="425"/>
      <c r="G9" s="237"/>
      <c r="H9" s="206"/>
      <c r="I9" s="262"/>
      <c r="J9" s="263"/>
      <c r="K9" s="264"/>
      <c r="L9" s="42"/>
    </row>
    <row r="10" spans="1:12" ht="12.75" customHeight="1">
      <c r="A10" s="265"/>
      <c r="B10" s="411" t="s">
        <v>84</v>
      </c>
      <c r="C10" s="417"/>
      <c r="D10" s="446" t="s">
        <v>129</v>
      </c>
      <c r="E10" s="447"/>
      <c r="F10" s="448"/>
      <c r="G10" s="241"/>
      <c r="H10" s="267"/>
      <c r="I10" s="268"/>
      <c r="J10" s="269"/>
      <c r="K10" s="270"/>
      <c r="L10" s="42"/>
    </row>
    <row r="11" spans="1:12" ht="15.75" thickBot="1">
      <c r="A11" s="265"/>
      <c r="B11" s="539" t="s">
        <v>85</v>
      </c>
      <c r="C11" s="540"/>
      <c r="D11" s="541" t="s">
        <v>153</v>
      </c>
      <c r="E11" s="542"/>
      <c r="F11" s="543"/>
      <c r="G11" s="241"/>
      <c r="H11" s="267"/>
      <c r="I11" s="268"/>
      <c r="J11" s="269"/>
      <c r="K11" s="270"/>
      <c r="L11" s="42"/>
    </row>
    <row r="12" spans="1:12" ht="17.25" customHeight="1" thickBot="1">
      <c r="A12" s="519" t="s">
        <v>29</v>
      </c>
      <c r="B12" s="520"/>
      <c r="C12" s="520"/>
      <c r="D12" s="271"/>
      <c r="E12" s="271"/>
      <c r="F12" s="271"/>
      <c r="G12" s="238"/>
      <c r="H12" s="271"/>
      <c r="I12" s="271"/>
      <c r="J12" s="271"/>
      <c r="K12" s="272"/>
      <c r="L12" s="42"/>
    </row>
    <row r="13" spans="1:12" s="2" customFormat="1" ht="30" customHeight="1">
      <c r="A13" s="214"/>
      <c r="B13" s="521" t="s">
        <v>86</v>
      </c>
      <c r="C13" s="522"/>
      <c r="D13" s="453" t="s">
        <v>154</v>
      </c>
      <c r="E13" s="454"/>
      <c r="F13" s="455"/>
      <c r="G13" s="477" t="s">
        <v>409</v>
      </c>
      <c r="H13" s="209"/>
      <c r="I13" s="259"/>
      <c r="J13" s="260"/>
      <c r="K13" s="273"/>
      <c r="L13" s="233"/>
    </row>
    <row r="14" spans="1:12" ht="233.25" customHeight="1">
      <c r="A14" s="215"/>
      <c r="B14" s="411" t="s">
        <v>87</v>
      </c>
      <c r="C14" s="417"/>
      <c r="D14" s="440"/>
      <c r="E14" s="441"/>
      <c r="F14" s="442"/>
      <c r="G14" s="478"/>
      <c r="H14" s="206"/>
      <c r="I14" s="274"/>
      <c r="J14" s="263"/>
      <c r="K14" s="264"/>
      <c r="L14" s="42"/>
    </row>
    <row r="15" spans="1:12" ht="12">
      <c r="A15" s="256"/>
      <c r="B15" s="411" t="s">
        <v>88</v>
      </c>
      <c r="C15" s="417"/>
      <c r="D15" s="423">
        <v>2.75</v>
      </c>
      <c r="E15" s="424"/>
      <c r="F15" s="425"/>
      <c r="G15" s="479"/>
      <c r="H15" s="206"/>
      <c r="I15" s="274"/>
      <c r="J15" s="263"/>
      <c r="K15" s="264"/>
      <c r="L15" s="42"/>
    </row>
    <row r="16" spans="1:12" s="2" customFormat="1" ht="12">
      <c r="A16" s="266"/>
      <c r="B16" s="411" t="s">
        <v>30</v>
      </c>
      <c r="C16" s="426"/>
      <c r="D16" s="414">
        <v>10</v>
      </c>
      <c r="E16" s="415"/>
      <c r="F16" s="416"/>
      <c r="G16" s="239" t="s">
        <v>398</v>
      </c>
      <c r="H16" s="206"/>
      <c r="I16" s="274"/>
      <c r="J16" s="263"/>
      <c r="K16" s="275"/>
      <c r="L16" s="233"/>
    </row>
    <row r="17" spans="1:12" s="2" customFormat="1" ht="57.75" customHeight="1">
      <c r="A17" s="266"/>
      <c r="B17" s="411" t="s">
        <v>89</v>
      </c>
      <c r="C17" s="417"/>
      <c r="D17" s="549" t="s">
        <v>417</v>
      </c>
      <c r="E17" s="550"/>
      <c r="F17" s="551"/>
      <c r="G17" s="276" t="s">
        <v>413</v>
      </c>
      <c r="H17" s="206"/>
      <c r="I17" s="277"/>
      <c r="J17" s="263"/>
      <c r="K17" s="275"/>
      <c r="L17" s="233"/>
    </row>
    <row r="18" spans="1:12" ht="15" customHeight="1">
      <c r="A18" s="256"/>
      <c r="B18" s="456" t="s">
        <v>31</v>
      </c>
      <c r="C18" s="412"/>
      <c r="D18" s="459" t="s">
        <v>399</v>
      </c>
      <c r="E18" s="460"/>
      <c r="F18" s="461"/>
      <c r="G18" s="240"/>
      <c r="H18" s="206"/>
      <c r="I18" s="278"/>
      <c r="J18" s="263"/>
      <c r="K18" s="264"/>
      <c r="L18" s="42"/>
    </row>
    <row r="19" spans="1:12" ht="12">
      <c r="A19" s="256"/>
      <c r="B19" s="411" t="s">
        <v>32</v>
      </c>
      <c r="C19" s="412"/>
      <c r="D19" s="423" t="s">
        <v>418</v>
      </c>
      <c r="E19" s="424"/>
      <c r="F19" s="425"/>
      <c r="G19" s="240"/>
      <c r="H19" s="206"/>
      <c r="I19" s="278"/>
      <c r="J19" s="263"/>
      <c r="K19" s="264"/>
      <c r="L19" s="42"/>
    </row>
    <row r="20" spans="1:12" ht="13.5" customHeight="1">
      <c r="A20" s="256"/>
      <c r="B20" s="411" t="s">
        <v>33</v>
      </c>
      <c r="C20" s="412"/>
      <c r="D20" s="418" t="s">
        <v>419</v>
      </c>
      <c r="E20" s="547"/>
      <c r="F20" s="548"/>
      <c r="G20" s="279"/>
      <c r="H20" s="206" t="s">
        <v>24</v>
      </c>
      <c r="I20" s="278"/>
      <c r="J20" s="263"/>
      <c r="K20" s="264"/>
      <c r="L20" s="42"/>
    </row>
    <row r="21" spans="1:12" ht="154.5" customHeight="1">
      <c r="A21" s="256"/>
      <c r="B21" s="438" t="s">
        <v>27</v>
      </c>
      <c r="C21" s="439"/>
      <c r="D21" s="456" t="s">
        <v>477</v>
      </c>
      <c r="E21" s="457"/>
      <c r="F21" s="458"/>
      <c r="G21" s="237" t="s">
        <v>402</v>
      </c>
      <c r="H21" s="218"/>
      <c r="I21" s="274"/>
      <c r="J21" s="263"/>
      <c r="K21" s="264"/>
      <c r="L21" s="42"/>
    </row>
    <row r="22" spans="1:12" ht="12.75" customHeight="1">
      <c r="A22" s="256"/>
      <c r="B22" s="411" t="s">
        <v>132</v>
      </c>
      <c r="C22" s="417"/>
      <c r="D22" s="546">
        <v>10</v>
      </c>
      <c r="E22" s="415"/>
      <c r="F22" s="416"/>
      <c r="G22" s="237"/>
      <c r="H22" s="559"/>
      <c r="I22" s="557"/>
      <c r="J22" s="263"/>
      <c r="K22" s="264"/>
      <c r="L22" s="42"/>
    </row>
    <row r="23" spans="1:12" ht="27" customHeight="1">
      <c r="A23" s="265"/>
      <c r="B23" s="411" t="s">
        <v>133</v>
      </c>
      <c r="C23" s="417"/>
      <c r="D23" s="431" t="s">
        <v>131</v>
      </c>
      <c r="E23" s="432"/>
      <c r="F23" s="433"/>
      <c r="G23" s="241"/>
      <c r="H23" s="560"/>
      <c r="I23" s="558"/>
      <c r="J23" s="269"/>
      <c r="K23" s="270"/>
      <c r="L23" s="42"/>
    </row>
    <row r="24" spans="1:12" ht="12.75" thickBot="1">
      <c r="A24" s="265"/>
      <c r="B24" s="523" t="s">
        <v>134</v>
      </c>
      <c r="C24" s="439"/>
      <c r="D24" s="552" t="s">
        <v>437</v>
      </c>
      <c r="E24" s="553"/>
      <c r="F24" s="554"/>
      <c r="G24" s="241"/>
      <c r="H24" s="205"/>
      <c r="I24" s="281"/>
      <c r="J24" s="269"/>
      <c r="K24" s="270"/>
      <c r="L24" s="42"/>
    </row>
    <row r="25" spans="1:12" ht="18" customHeight="1" thickBot="1">
      <c r="A25" s="544" t="s">
        <v>90</v>
      </c>
      <c r="B25" s="545"/>
      <c r="C25" s="545"/>
      <c r="D25" s="282"/>
      <c r="E25" s="282"/>
      <c r="F25" s="282"/>
      <c r="G25" s="242"/>
      <c r="H25" s="282"/>
      <c r="I25" s="282"/>
      <c r="J25" s="282"/>
      <c r="K25" s="283"/>
      <c r="L25" s="42"/>
    </row>
    <row r="26" spans="1:12" ht="15" customHeight="1">
      <c r="A26" s="284"/>
      <c r="B26" s="561" t="s">
        <v>34</v>
      </c>
      <c r="C26" s="562"/>
      <c r="D26" s="285"/>
      <c r="E26" s="285"/>
      <c r="F26" s="285"/>
      <c r="G26" s="243"/>
      <c r="H26" s="285"/>
      <c r="I26" s="285"/>
      <c r="J26" s="285"/>
      <c r="K26" s="286"/>
      <c r="L26" s="42"/>
    </row>
    <row r="27" spans="1:12" s="2" customFormat="1" ht="88.5">
      <c r="A27" s="266"/>
      <c r="B27" s="411" t="s">
        <v>91</v>
      </c>
      <c r="C27" s="417"/>
      <c r="D27" s="481" t="s">
        <v>439</v>
      </c>
      <c r="E27" s="555"/>
      <c r="F27" s="556"/>
      <c r="G27" s="244" t="s">
        <v>410</v>
      </c>
      <c r="H27" s="228"/>
      <c r="I27" s="274"/>
      <c r="J27" s="263"/>
      <c r="K27" s="275"/>
      <c r="L27" s="233"/>
    </row>
    <row r="28" spans="1:12" s="2" customFormat="1" ht="30" customHeight="1">
      <c r="A28" s="266"/>
      <c r="B28" s="411" t="s">
        <v>444</v>
      </c>
      <c r="C28" s="435"/>
      <c r="D28" s="503" t="s">
        <v>411</v>
      </c>
      <c r="E28" s="567"/>
      <c r="F28" s="568"/>
      <c r="G28" s="288" t="s">
        <v>407</v>
      </c>
      <c r="H28" s="228"/>
      <c r="I28" s="274"/>
      <c r="J28" s="263"/>
      <c r="K28" s="275"/>
      <c r="L28" s="233"/>
    </row>
    <row r="29" spans="1:12" ht="14.25" customHeight="1">
      <c r="A29" s="256"/>
      <c r="B29" s="411" t="s">
        <v>92</v>
      </c>
      <c r="C29" s="412"/>
      <c r="D29" s="414" t="s">
        <v>414</v>
      </c>
      <c r="E29" s="415"/>
      <c r="F29" s="416"/>
      <c r="G29" s="237" t="s">
        <v>157</v>
      </c>
      <c r="H29" s="228"/>
      <c r="I29" s="274"/>
      <c r="J29" s="263"/>
      <c r="K29" s="264"/>
      <c r="L29" s="42"/>
    </row>
    <row r="30" spans="1:12" ht="15" customHeight="1">
      <c r="A30" s="256"/>
      <c r="B30" s="411" t="s">
        <v>93</v>
      </c>
      <c r="C30" s="412"/>
      <c r="D30" s="423" t="s">
        <v>415</v>
      </c>
      <c r="E30" s="424"/>
      <c r="F30" s="425"/>
      <c r="G30" s="237"/>
      <c r="H30" s="228"/>
      <c r="I30" s="274"/>
      <c r="J30" s="263"/>
      <c r="K30" s="264"/>
      <c r="L30" s="42"/>
    </row>
    <row r="31" spans="1:12" ht="15" customHeight="1">
      <c r="A31" s="256"/>
      <c r="B31" s="421" t="s">
        <v>35</v>
      </c>
      <c r="C31" s="422"/>
      <c r="D31" s="289"/>
      <c r="E31" s="289"/>
      <c r="F31" s="289"/>
      <c r="G31" s="245"/>
      <c r="H31" s="289"/>
      <c r="I31" s="289"/>
      <c r="J31" s="289"/>
      <c r="K31" s="290"/>
      <c r="L31" s="42"/>
    </row>
    <row r="32" spans="1:12" ht="88.5">
      <c r="A32" s="256"/>
      <c r="B32" s="411" t="s">
        <v>91</v>
      </c>
      <c r="C32" s="417"/>
      <c r="D32" s="414" t="s">
        <v>441</v>
      </c>
      <c r="E32" s="415"/>
      <c r="F32" s="416"/>
      <c r="G32" s="244" t="s">
        <v>410</v>
      </c>
      <c r="H32" s="206"/>
      <c r="I32" s="278"/>
      <c r="J32" s="263"/>
      <c r="K32" s="264"/>
      <c r="L32" s="42"/>
    </row>
    <row r="33" spans="1:12" s="2" customFormat="1" ht="31.5" customHeight="1">
      <c r="A33" s="266"/>
      <c r="B33" s="411" t="s">
        <v>444</v>
      </c>
      <c r="C33" s="435"/>
      <c r="D33" s="503" t="s">
        <v>420</v>
      </c>
      <c r="E33" s="574"/>
      <c r="F33" s="575"/>
      <c r="G33" s="288" t="s">
        <v>407</v>
      </c>
      <c r="H33" s="206"/>
      <c r="I33" s="278"/>
      <c r="J33" s="263"/>
      <c r="K33" s="275"/>
      <c r="L33" s="233"/>
    </row>
    <row r="34" spans="1:12" ht="15" customHeight="1">
      <c r="A34" s="256"/>
      <c r="B34" s="411" t="s">
        <v>92</v>
      </c>
      <c r="C34" s="412"/>
      <c r="D34" s="414" t="s">
        <v>421</v>
      </c>
      <c r="E34" s="415"/>
      <c r="F34" s="416"/>
      <c r="G34" s="237"/>
      <c r="H34" s="206"/>
      <c r="I34" s="278"/>
      <c r="J34" s="263"/>
      <c r="K34" s="264"/>
      <c r="L34" s="42"/>
    </row>
    <row r="35" spans="1:12" ht="15" customHeight="1">
      <c r="A35" s="256"/>
      <c r="B35" s="411" t="s">
        <v>93</v>
      </c>
      <c r="C35" s="412"/>
      <c r="D35" s="423" t="s">
        <v>422</v>
      </c>
      <c r="E35" s="424"/>
      <c r="F35" s="425"/>
      <c r="G35" s="237"/>
      <c r="H35" s="206"/>
      <c r="I35" s="274"/>
      <c r="J35" s="263"/>
      <c r="K35" s="264"/>
      <c r="L35" s="42"/>
    </row>
    <row r="36" spans="1:12" ht="15" customHeight="1">
      <c r="A36" s="256"/>
      <c r="B36" s="421" t="s">
        <v>36</v>
      </c>
      <c r="C36" s="464"/>
      <c r="D36" s="289"/>
      <c r="E36" s="289"/>
      <c r="F36" s="289"/>
      <c r="G36" s="245"/>
      <c r="H36" s="289"/>
      <c r="I36" s="289"/>
      <c r="J36" s="289"/>
      <c r="K36" s="290"/>
      <c r="L36" s="42"/>
    </row>
    <row r="37" spans="1:12" ht="12.75" customHeight="1">
      <c r="A37" s="256"/>
      <c r="B37" s="411" t="s">
        <v>92</v>
      </c>
      <c r="C37" s="412"/>
      <c r="D37" s="414" t="s">
        <v>423</v>
      </c>
      <c r="E37" s="415"/>
      <c r="F37" s="416"/>
      <c r="G37" s="291"/>
      <c r="H37" s="292"/>
      <c r="I37" s="274"/>
      <c r="J37" s="263"/>
      <c r="K37" s="264"/>
      <c r="L37" s="42"/>
    </row>
    <row r="38" spans="1:12" ht="12.75" customHeight="1">
      <c r="A38" s="256"/>
      <c r="B38" s="411" t="s">
        <v>94</v>
      </c>
      <c r="C38" s="412"/>
      <c r="D38" s="414" t="s">
        <v>403</v>
      </c>
      <c r="E38" s="415"/>
      <c r="F38" s="416"/>
      <c r="G38" s="237"/>
      <c r="H38" s="206"/>
      <c r="I38" s="293"/>
      <c r="J38" s="263"/>
      <c r="K38" s="264"/>
      <c r="L38" s="42"/>
    </row>
    <row r="39" spans="1:12" s="2" customFormat="1" ht="18.75" customHeight="1">
      <c r="A39" s="266"/>
      <c r="B39" s="411" t="s">
        <v>445</v>
      </c>
      <c r="C39" s="413"/>
      <c r="D39" s="484" t="s">
        <v>424</v>
      </c>
      <c r="E39" s="485"/>
      <c r="F39" s="486"/>
      <c r="G39" s="462" t="s">
        <v>407</v>
      </c>
      <c r="H39" s="428" t="s">
        <v>26</v>
      </c>
      <c r="I39" s="293"/>
      <c r="J39" s="263"/>
      <c r="K39" s="275"/>
      <c r="L39" s="233"/>
    </row>
    <row r="40" spans="1:12" s="2" customFormat="1" ht="12">
      <c r="A40" s="266"/>
      <c r="B40" s="411" t="s">
        <v>95</v>
      </c>
      <c r="C40" s="413"/>
      <c r="D40" s="487"/>
      <c r="E40" s="488"/>
      <c r="F40" s="489"/>
      <c r="G40" s="463"/>
      <c r="H40" s="428"/>
      <c r="I40" s="293"/>
      <c r="J40" s="263"/>
      <c r="K40" s="275"/>
      <c r="L40" s="233"/>
    </row>
    <row r="41" spans="1:12" ht="12.75" customHeight="1">
      <c r="A41" s="256"/>
      <c r="B41" s="411" t="s">
        <v>96</v>
      </c>
      <c r="C41" s="412"/>
      <c r="D41" s="414" t="s">
        <v>404</v>
      </c>
      <c r="E41" s="460"/>
      <c r="F41" s="461"/>
      <c r="G41" s="237"/>
      <c r="H41" s="428"/>
      <c r="I41" s="293"/>
      <c r="J41" s="263"/>
      <c r="K41" s="264"/>
      <c r="L41" s="42"/>
    </row>
    <row r="42" spans="1:12" ht="12">
      <c r="A42" s="256"/>
      <c r="B42" s="411" t="s">
        <v>97</v>
      </c>
      <c r="C42" s="412"/>
      <c r="D42" s="480">
        <v>1</v>
      </c>
      <c r="E42" s="424"/>
      <c r="F42" s="425"/>
      <c r="G42" s="237"/>
      <c r="H42" s="206"/>
      <c r="I42" s="293"/>
      <c r="J42" s="263"/>
      <c r="K42" s="264"/>
      <c r="L42" s="42"/>
    </row>
    <row r="43" spans="1:12" ht="12.75">
      <c r="A43" s="256"/>
      <c r="B43" s="294" t="s">
        <v>127</v>
      </c>
      <c r="C43" s="289"/>
      <c r="D43" s="289"/>
      <c r="E43" s="289"/>
      <c r="F43" s="289"/>
      <c r="G43" s="295"/>
      <c r="H43" s="296"/>
      <c r="I43" s="297"/>
      <c r="J43" s="298"/>
      <c r="K43" s="299"/>
      <c r="L43" s="42"/>
    </row>
    <row r="44" spans="1:12" ht="12">
      <c r="A44" s="256"/>
      <c r="B44" s="411" t="s">
        <v>92</v>
      </c>
      <c r="C44" s="412"/>
      <c r="D44" s="414" t="s">
        <v>395</v>
      </c>
      <c r="E44" s="415"/>
      <c r="F44" s="416"/>
      <c r="G44" s="300"/>
      <c r="H44" s="206"/>
      <c r="I44" s="293"/>
      <c r="J44" s="263"/>
      <c r="K44" s="301"/>
      <c r="L44" s="42"/>
    </row>
    <row r="45" spans="1:12" ht="12.75" customHeight="1">
      <c r="A45" s="256"/>
      <c r="B45" s="411" t="s">
        <v>94</v>
      </c>
      <c r="C45" s="412"/>
      <c r="D45" s="490" t="s">
        <v>128</v>
      </c>
      <c r="E45" s="491"/>
      <c r="F45" s="492"/>
      <c r="G45" s="474"/>
      <c r="H45" s="206"/>
      <c r="I45" s="293"/>
      <c r="J45" s="263"/>
      <c r="K45" s="301"/>
      <c r="L45" s="42"/>
    </row>
    <row r="46" spans="1:12" ht="12.75" customHeight="1">
      <c r="A46" s="256"/>
      <c r="B46" s="411" t="s">
        <v>445</v>
      </c>
      <c r="C46" s="413"/>
      <c r="D46" s="493"/>
      <c r="E46" s="494"/>
      <c r="F46" s="495"/>
      <c r="G46" s="475"/>
      <c r="H46" s="206"/>
      <c r="I46" s="293"/>
      <c r="J46" s="263"/>
      <c r="K46" s="301"/>
      <c r="L46" s="42"/>
    </row>
    <row r="47" spans="1:12" ht="12">
      <c r="A47" s="256"/>
      <c r="B47" s="411" t="s">
        <v>95</v>
      </c>
      <c r="C47" s="413"/>
      <c r="D47" s="493"/>
      <c r="E47" s="494"/>
      <c r="F47" s="495"/>
      <c r="G47" s="475"/>
      <c r="H47" s="206"/>
      <c r="I47" s="293"/>
      <c r="J47" s="263"/>
      <c r="K47" s="301"/>
      <c r="L47" s="42"/>
    </row>
    <row r="48" spans="1:12" ht="12.75" customHeight="1">
      <c r="A48" s="256"/>
      <c r="B48" s="411" t="s">
        <v>96</v>
      </c>
      <c r="C48" s="412"/>
      <c r="D48" s="496"/>
      <c r="E48" s="497"/>
      <c r="F48" s="498"/>
      <c r="G48" s="476"/>
      <c r="H48" s="206"/>
      <c r="I48" s="293"/>
      <c r="J48" s="263"/>
      <c r="K48" s="301"/>
      <c r="L48" s="42"/>
    </row>
    <row r="49" spans="1:12" ht="15.75" customHeight="1">
      <c r="A49" s="256"/>
      <c r="B49" s="294" t="s">
        <v>37</v>
      </c>
      <c r="C49" s="289"/>
      <c r="D49" s="289"/>
      <c r="E49" s="289"/>
      <c r="F49" s="289"/>
      <c r="G49" s="295"/>
      <c r="H49" s="296"/>
      <c r="I49" s="297"/>
      <c r="J49" s="298"/>
      <c r="K49" s="299"/>
      <c r="L49" s="42"/>
    </row>
    <row r="50" spans="1:12" ht="12">
      <c r="A50" s="256"/>
      <c r="B50" s="506" t="s">
        <v>38</v>
      </c>
      <c r="C50" s="507"/>
      <c r="D50" s="481" t="s">
        <v>135</v>
      </c>
      <c r="E50" s="482"/>
      <c r="F50" s="483"/>
      <c r="G50" s="237"/>
      <c r="H50" s="206"/>
      <c r="I50" s="274"/>
      <c r="J50" s="263"/>
      <c r="K50" s="264"/>
      <c r="L50" s="42"/>
    </row>
    <row r="51" spans="1:12" ht="12.75" customHeight="1">
      <c r="A51" s="256"/>
      <c r="B51" s="411" t="s">
        <v>98</v>
      </c>
      <c r="C51" s="417"/>
      <c r="D51" s="431" t="s">
        <v>158</v>
      </c>
      <c r="E51" s="432"/>
      <c r="F51" s="433"/>
      <c r="G51" s="237"/>
      <c r="H51" s="206"/>
      <c r="I51" s="293"/>
      <c r="J51" s="263"/>
      <c r="K51" s="264"/>
      <c r="L51" s="42"/>
    </row>
    <row r="52" spans="1:12" s="2" customFormat="1" ht="13.5" customHeight="1">
      <c r="A52" s="266"/>
      <c r="B52" s="411" t="s">
        <v>136</v>
      </c>
      <c r="C52" s="412"/>
      <c r="D52" s="503" t="s">
        <v>411</v>
      </c>
      <c r="E52" s="504"/>
      <c r="F52" s="505"/>
      <c r="G52" s="288" t="s">
        <v>407</v>
      </c>
      <c r="H52" s="206"/>
      <c r="I52" s="293"/>
      <c r="J52" s="263"/>
      <c r="K52" s="275"/>
      <c r="L52" s="233"/>
    </row>
    <row r="53" spans="1:12" ht="12.75" customHeight="1">
      <c r="A53" s="256"/>
      <c r="B53" s="411" t="s">
        <v>99</v>
      </c>
      <c r="C53" s="412"/>
      <c r="D53" s="423" t="s">
        <v>421</v>
      </c>
      <c r="E53" s="424"/>
      <c r="F53" s="425"/>
      <c r="G53" s="237"/>
      <c r="H53" s="206"/>
      <c r="I53" s="293"/>
      <c r="J53" s="263"/>
      <c r="K53" s="264"/>
      <c r="L53" s="42"/>
    </row>
    <row r="54" spans="1:12" ht="15" customHeight="1">
      <c r="A54" s="256"/>
      <c r="B54" s="421" t="s">
        <v>39</v>
      </c>
      <c r="C54" s="422"/>
      <c r="D54" s="289"/>
      <c r="E54" s="289"/>
      <c r="F54" s="289"/>
      <c r="G54" s="245"/>
      <c r="H54" s="289"/>
      <c r="I54" s="289"/>
      <c r="J54" s="289"/>
      <c r="K54" s="290"/>
      <c r="L54" s="42"/>
    </row>
    <row r="55" spans="1:12" ht="12">
      <c r="A55" s="256"/>
      <c r="B55" s="411" t="s">
        <v>98</v>
      </c>
      <c r="C55" s="412"/>
      <c r="D55" s="423" t="s">
        <v>126</v>
      </c>
      <c r="E55" s="424"/>
      <c r="F55" s="425"/>
      <c r="G55" s="237"/>
      <c r="H55" s="206"/>
      <c r="I55" s="274"/>
      <c r="J55" s="263"/>
      <c r="K55" s="264"/>
      <c r="L55" s="42"/>
    </row>
    <row r="56" spans="1:12" ht="15" customHeight="1">
      <c r="A56" s="256"/>
      <c r="B56" s="411" t="s">
        <v>99</v>
      </c>
      <c r="C56" s="412"/>
      <c r="D56" s="423" t="s">
        <v>425</v>
      </c>
      <c r="E56" s="424"/>
      <c r="F56" s="425"/>
      <c r="G56" s="237"/>
      <c r="H56" s="206"/>
      <c r="I56" s="293"/>
      <c r="J56" s="263"/>
      <c r="K56" s="264"/>
      <c r="L56" s="42"/>
    </row>
    <row r="57" spans="1:12" ht="37.5">
      <c r="A57" s="256"/>
      <c r="B57" s="501" t="s">
        <v>40</v>
      </c>
      <c r="C57" s="412"/>
      <c r="D57" s="459" t="s">
        <v>446</v>
      </c>
      <c r="E57" s="460"/>
      <c r="F57" s="461"/>
      <c r="G57" s="237" t="s">
        <v>160</v>
      </c>
      <c r="H57" s="206"/>
      <c r="I57" s="293"/>
      <c r="J57" s="263"/>
      <c r="K57" s="264"/>
      <c r="L57" s="42"/>
    </row>
    <row r="58" spans="1:12" ht="15" customHeight="1">
      <c r="A58" s="256"/>
      <c r="B58" s="421" t="s">
        <v>41</v>
      </c>
      <c r="C58" s="422"/>
      <c r="D58" s="289"/>
      <c r="E58" s="289"/>
      <c r="F58" s="289"/>
      <c r="G58" s="245"/>
      <c r="H58" s="289"/>
      <c r="I58" s="289"/>
      <c r="J58" s="289"/>
      <c r="K58" s="290"/>
      <c r="L58" s="42"/>
    </row>
    <row r="59" spans="1:12" ht="114" customHeight="1" thickBot="1">
      <c r="A59" s="302"/>
      <c r="B59" s="580" t="s">
        <v>426</v>
      </c>
      <c r="C59" s="581"/>
      <c r="D59" s="552" t="s">
        <v>442</v>
      </c>
      <c r="E59" s="553"/>
      <c r="F59" s="554"/>
      <c r="G59" s="303" t="s">
        <v>447</v>
      </c>
      <c r="H59" s="304" t="s">
        <v>140</v>
      </c>
      <c r="I59" s="305"/>
      <c r="J59" s="306"/>
      <c r="K59" s="307"/>
      <c r="L59" s="42"/>
    </row>
    <row r="60" spans="1:12" ht="18" customHeight="1" thickBot="1">
      <c r="A60" s="499" t="s">
        <v>42</v>
      </c>
      <c r="B60" s="500"/>
      <c r="C60" s="500"/>
      <c r="D60" s="308"/>
      <c r="E60" s="308"/>
      <c r="F60" s="308"/>
      <c r="G60" s="246"/>
      <c r="H60" s="308"/>
      <c r="I60" s="308"/>
      <c r="J60" s="308"/>
      <c r="K60" s="309"/>
      <c r="L60" s="42"/>
    </row>
    <row r="61" spans="1:12" ht="15" customHeight="1">
      <c r="A61" s="310"/>
      <c r="B61" s="219" t="s">
        <v>43</v>
      </c>
      <c r="C61" s="286"/>
      <c r="D61" s="285"/>
      <c r="E61" s="285"/>
      <c r="F61" s="285"/>
      <c r="G61" s="243"/>
      <c r="H61" s="285"/>
      <c r="I61" s="285"/>
      <c r="J61" s="285"/>
      <c r="K61" s="286"/>
      <c r="L61" s="42"/>
    </row>
    <row r="62" spans="1:12" ht="15" customHeight="1">
      <c r="A62" s="266"/>
      <c r="B62" s="411" t="s">
        <v>100</v>
      </c>
      <c r="C62" s="417"/>
      <c r="D62" s="467" t="s">
        <v>427</v>
      </c>
      <c r="E62" s="468"/>
      <c r="F62" s="469"/>
      <c r="G62" s="473" t="s">
        <v>137</v>
      </c>
      <c r="H62" s="429"/>
      <c r="I62" s="262"/>
      <c r="J62" s="263"/>
      <c r="K62" s="264"/>
      <c r="L62" s="42"/>
    </row>
    <row r="63" spans="1:12" ht="15" customHeight="1">
      <c r="A63" s="266"/>
      <c r="B63" s="411" t="s">
        <v>101</v>
      </c>
      <c r="C63" s="417"/>
      <c r="D63" s="470"/>
      <c r="E63" s="471"/>
      <c r="F63" s="472"/>
      <c r="G63" s="473"/>
      <c r="H63" s="429"/>
      <c r="I63" s="262"/>
      <c r="J63" s="263"/>
      <c r="K63" s="264"/>
      <c r="L63" s="42"/>
    </row>
    <row r="64" spans="1:12" ht="12.75" customHeight="1">
      <c r="A64" s="266"/>
      <c r="B64" s="411" t="s">
        <v>102</v>
      </c>
      <c r="C64" s="417"/>
      <c r="D64" s="423" t="s">
        <v>138</v>
      </c>
      <c r="E64" s="424"/>
      <c r="F64" s="425"/>
      <c r="G64" s="473"/>
      <c r="H64" s="429"/>
      <c r="I64" s="262"/>
      <c r="J64" s="263"/>
      <c r="K64" s="264"/>
      <c r="L64" s="42"/>
    </row>
    <row r="65" spans="1:12" ht="15" customHeight="1">
      <c r="A65" s="266"/>
      <c r="B65" s="294" t="s">
        <v>44</v>
      </c>
      <c r="C65" s="289"/>
      <c r="D65" s="289"/>
      <c r="E65" s="289"/>
      <c r="F65" s="289"/>
      <c r="G65" s="245"/>
      <c r="H65" s="289"/>
      <c r="I65" s="289"/>
      <c r="J65" s="289"/>
      <c r="K65" s="290"/>
      <c r="L65" s="42"/>
    </row>
    <row r="66" spans="1:12" ht="12.75" customHeight="1">
      <c r="A66" s="266"/>
      <c r="B66" s="411" t="s">
        <v>103</v>
      </c>
      <c r="C66" s="417"/>
      <c r="D66" s="423" t="s">
        <v>428</v>
      </c>
      <c r="E66" s="424"/>
      <c r="F66" s="425"/>
      <c r="G66" s="237"/>
      <c r="H66" s="428" t="s">
        <v>139</v>
      </c>
      <c r="I66" s="262"/>
      <c r="J66" s="263"/>
      <c r="K66" s="264"/>
      <c r="L66" s="42"/>
    </row>
    <row r="67" spans="1:12" ht="12">
      <c r="A67" s="266"/>
      <c r="B67" s="411" t="s">
        <v>104</v>
      </c>
      <c r="C67" s="417"/>
      <c r="D67" s="418" t="s">
        <v>428</v>
      </c>
      <c r="E67" s="419"/>
      <c r="F67" s="420"/>
      <c r="G67" s="237"/>
      <c r="H67" s="428"/>
      <c r="I67" s="262"/>
      <c r="J67" s="263"/>
      <c r="K67" s="264"/>
      <c r="L67" s="42"/>
    </row>
    <row r="68" spans="1:12" ht="15" customHeight="1">
      <c r="A68" s="266"/>
      <c r="B68" s="294" t="s">
        <v>45</v>
      </c>
      <c r="C68" s="289"/>
      <c r="D68" s="289"/>
      <c r="E68" s="289"/>
      <c r="F68" s="289"/>
      <c r="G68" s="245"/>
      <c r="H68" s="289"/>
      <c r="I68" s="289"/>
      <c r="J68" s="289"/>
      <c r="K68" s="290"/>
      <c r="L68" s="42"/>
    </row>
    <row r="69" spans="1:12" s="2" customFormat="1" ht="13.5" customHeight="1">
      <c r="A69" s="266"/>
      <c r="B69" s="411" t="s">
        <v>103</v>
      </c>
      <c r="C69" s="435"/>
      <c r="D69" s="467" t="s">
        <v>429</v>
      </c>
      <c r="E69" s="468"/>
      <c r="F69" s="469"/>
      <c r="G69" s="462" t="s">
        <v>407</v>
      </c>
      <c r="H69" s="207" t="s">
        <v>396</v>
      </c>
      <c r="I69" s="216"/>
      <c r="J69" s="311"/>
      <c r="K69" s="312"/>
      <c r="L69" s="233"/>
    </row>
    <row r="70" spans="1:12" s="2" customFormat="1" ht="12">
      <c r="A70" s="266"/>
      <c r="B70" s="411" t="s">
        <v>104</v>
      </c>
      <c r="C70" s="435"/>
      <c r="D70" s="470"/>
      <c r="E70" s="471"/>
      <c r="F70" s="472"/>
      <c r="G70" s="463"/>
      <c r="H70" s="206"/>
      <c r="I70" s="216"/>
      <c r="J70" s="313"/>
      <c r="K70" s="275"/>
      <c r="L70" s="233"/>
    </row>
    <row r="71" spans="1:12" s="2" customFormat="1" ht="15" customHeight="1">
      <c r="A71" s="266"/>
      <c r="B71" s="294" t="s">
        <v>46</v>
      </c>
      <c r="C71" s="314"/>
      <c r="D71" s="314"/>
      <c r="E71" s="314"/>
      <c r="F71" s="314"/>
      <c r="G71" s="315"/>
      <c r="H71" s="314"/>
      <c r="I71" s="314"/>
      <c r="J71" s="314"/>
      <c r="K71" s="316"/>
      <c r="L71" s="233"/>
    </row>
    <row r="72" spans="1:12" ht="12.75" customHeight="1">
      <c r="A72" s="266"/>
      <c r="B72" s="411" t="s">
        <v>122</v>
      </c>
      <c r="C72" s="435"/>
      <c r="D72" s="414" t="s">
        <v>124</v>
      </c>
      <c r="E72" s="415"/>
      <c r="F72" s="416"/>
      <c r="G72" s="473"/>
      <c r="H72" s="502" t="s">
        <v>141</v>
      </c>
      <c r="I72" s="317"/>
      <c r="J72" s="313"/>
      <c r="K72" s="264"/>
      <c r="L72" s="42"/>
    </row>
    <row r="73" spans="1:12" ht="12">
      <c r="A73" s="266"/>
      <c r="B73" s="411" t="s">
        <v>123</v>
      </c>
      <c r="C73" s="435"/>
      <c r="D73" s="414" t="s">
        <v>159</v>
      </c>
      <c r="E73" s="415"/>
      <c r="F73" s="416"/>
      <c r="G73" s="473"/>
      <c r="H73" s="502"/>
      <c r="I73" s="317"/>
      <c r="J73" s="313"/>
      <c r="K73" s="264"/>
      <c r="L73" s="42"/>
    </row>
    <row r="74" spans="1:12" ht="12.75" customHeight="1">
      <c r="A74" s="266"/>
      <c r="B74" s="411" t="s">
        <v>105</v>
      </c>
      <c r="C74" s="435"/>
      <c r="D74" s="423"/>
      <c r="E74" s="424"/>
      <c r="F74" s="425"/>
      <c r="G74" s="318"/>
      <c r="H74" s="218"/>
      <c r="I74" s="319"/>
      <c r="J74" s="313"/>
      <c r="K74" s="264"/>
      <c r="L74" s="42"/>
    </row>
    <row r="75" spans="1:12" s="2" customFormat="1" ht="12">
      <c r="A75" s="266"/>
      <c r="B75" s="411" t="s">
        <v>107</v>
      </c>
      <c r="C75" s="435"/>
      <c r="D75" s="423" t="s">
        <v>411</v>
      </c>
      <c r="E75" s="424"/>
      <c r="F75" s="425"/>
      <c r="G75" s="237" t="s">
        <v>407</v>
      </c>
      <c r="H75" s="206"/>
      <c r="I75" s="217"/>
      <c r="J75" s="313"/>
      <c r="K75" s="275"/>
      <c r="L75" s="233"/>
    </row>
    <row r="76" spans="1:12" s="2" customFormat="1" ht="25.5" customHeight="1">
      <c r="A76" s="266"/>
      <c r="B76" s="411" t="s">
        <v>108</v>
      </c>
      <c r="C76" s="435"/>
      <c r="D76" s="423" t="s">
        <v>448</v>
      </c>
      <c r="E76" s="424"/>
      <c r="F76" s="425"/>
      <c r="G76" s="300" t="s">
        <v>407</v>
      </c>
      <c r="H76" s="229"/>
      <c r="I76" s="217"/>
      <c r="J76" s="313"/>
      <c r="K76" s="275"/>
      <c r="L76" s="233"/>
    </row>
    <row r="77" spans="1:12" s="2" customFormat="1" ht="12.75" customHeight="1">
      <c r="A77" s="266"/>
      <c r="B77" s="411" t="s">
        <v>109</v>
      </c>
      <c r="C77" s="417"/>
      <c r="D77" s="418" t="s">
        <v>411</v>
      </c>
      <c r="E77" s="419"/>
      <c r="F77" s="420"/>
      <c r="G77" s="237" t="s">
        <v>407</v>
      </c>
      <c r="H77" s="218"/>
      <c r="I77" s="320"/>
      <c r="J77" s="313"/>
      <c r="K77" s="275"/>
      <c r="L77" s="233"/>
    </row>
    <row r="78" spans="1:12" s="2" customFormat="1" ht="12">
      <c r="A78" s="266"/>
      <c r="B78" s="411" t="s">
        <v>110</v>
      </c>
      <c r="C78" s="435"/>
      <c r="D78" s="418" t="s">
        <v>411</v>
      </c>
      <c r="E78" s="419"/>
      <c r="F78" s="420"/>
      <c r="G78" s="237" t="s">
        <v>407</v>
      </c>
      <c r="H78" s="218"/>
      <c r="I78" s="320"/>
      <c r="J78" s="313"/>
      <c r="K78" s="275"/>
      <c r="L78" s="233"/>
    </row>
    <row r="79" spans="1:12" s="2" customFormat="1" ht="15" customHeight="1">
      <c r="A79" s="266"/>
      <c r="B79" s="294" t="s">
        <v>19</v>
      </c>
      <c r="C79" s="314"/>
      <c r="D79" s="314"/>
      <c r="E79" s="314"/>
      <c r="F79" s="314"/>
      <c r="G79" s="315"/>
      <c r="H79" s="314"/>
      <c r="I79" s="314"/>
      <c r="J79" s="314"/>
      <c r="K79" s="316"/>
      <c r="L79" s="233"/>
    </row>
    <row r="80" spans="1:12" s="2" customFormat="1" ht="15" customHeight="1">
      <c r="A80" s="266"/>
      <c r="B80" s="434" t="s">
        <v>106</v>
      </c>
      <c r="C80" s="435"/>
      <c r="D80" s="414" t="s">
        <v>449</v>
      </c>
      <c r="E80" s="415"/>
      <c r="F80" s="416"/>
      <c r="G80" s="300"/>
      <c r="H80" s="218"/>
      <c r="I80" s="320"/>
      <c r="J80" s="313"/>
      <c r="K80" s="264"/>
      <c r="L80" s="233"/>
    </row>
    <row r="81" spans="1:12" s="2" customFormat="1" ht="22.5" customHeight="1">
      <c r="A81" s="266"/>
      <c r="B81" s="508" t="s">
        <v>18</v>
      </c>
      <c r="C81" s="509"/>
      <c r="D81" s="510" t="s">
        <v>434</v>
      </c>
      <c r="E81" s="415"/>
      <c r="F81" s="416"/>
      <c r="G81" s="462" t="s">
        <v>412</v>
      </c>
      <c r="H81" s="436" t="s">
        <v>142</v>
      </c>
      <c r="I81" s="320"/>
      <c r="J81" s="313"/>
      <c r="K81" s="264"/>
      <c r="L81" s="233"/>
    </row>
    <row r="82" spans="1:12" s="2" customFormat="1" ht="24" customHeight="1">
      <c r="A82" s="266"/>
      <c r="B82" s="508" t="s">
        <v>25</v>
      </c>
      <c r="C82" s="509"/>
      <c r="D82" s="431" t="s">
        <v>166</v>
      </c>
      <c r="E82" s="432"/>
      <c r="F82" s="433"/>
      <c r="G82" s="463"/>
      <c r="H82" s="437"/>
      <c r="I82" s="320"/>
      <c r="J82" s="313"/>
      <c r="K82" s="264"/>
      <c r="L82" s="233"/>
    </row>
    <row r="83" spans="1:12" s="2" customFormat="1" ht="15" customHeight="1">
      <c r="A83" s="266"/>
      <c r="B83" s="294" t="s">
        <v>48</v>
      </c>
      <c r="C83" s="314"/>
      <c r="D83" s="314"/>
      <c r="E83" s="314"/>
      <c r="F83" s="314"/>
      <c r="G83" s="315"/>
      <c r="H83" s="314"/>
      <c r="I83" s="314"/>
      <c r="J83" s="314"/>
      <c r="K83" s="316"/>
      <c r="L83" s="233"/>
    </row>
    <row r="84" spans="1:12" s="2" customFormat="1" ht="15" customHeight="1">
      <c r="A84" s="266"/>
      <c r="B84" s="411" t="s">
        <v>111</v>
      </c>
      <c r="C84" s="426"/>
      <c r="D84" s="418" t="s">
        <v>433</v>
      </c>
      <c r="E84" s="419"/>
      <c r="F84" s="420"/>
      <c r="G84" s="300"/>
      <c r="H84" s="429"/>
      <c r="I84" s="320"/>
      <c r="J84" s="322"/>
      <c r="K84" s="323"/>
      <c r="L84" s="233"/>
    </row>
    <row r="85" spans="1:12" s="2" customFormat="1" ht="51">
      <c r="A85" s="266"/>
      <c r="B85" s="411" t="s">
        <v>112</v>
      </c>
      <c r="C85" s="426"/>
      <c r="D85" s="431" t="s">
        <v>443</v>
      </c>
      <c r="E85" s="432"/>
      <c r="F85" s="433"/>
      <c r="G85" s="324" t="s">
        <v>450</v>
      </c>
      <c r="H85" s="429"/>
      <c r="I85" s="320"/>
      <c r="J85" s="322"/>
      <c r="K85" s="323"/>
      <c r="L85" s="233"/>
    </row>
    <row r="86" spans="1:12" s="2" customFormat="1" ht="15" customHeight="1">
      <c r="A86" s="266"/>
      <c r="B86" s="411" t="s">
        <v>113</v>
      </c>
      <c r="C86" s="426"/>
      <c r="D86" s="427" t="s">
        <v>411</v>
      </c>
      <c r="E86" s="419"/>
      <c r="F86" s="420"/>
      <c r="G86" s="300" t="s">
        <v>407</v>
      </c>
      <c r="H86" s="429"/>
      <c r="I86" s="320"/>
      <c r="J86" s="322"/>
      <c r="K86" s="323"/>
      <c r="L86" s="233"/>
    </row>
    <row r="87" spans="1:12" s="2" customFormat="1" ht="44.25" customHeight="1">
      <c r="A87" s="266"/>
      <c r="B87" s="411" t="s">
        <v>20</v>
      </c>
      <c r="C87" s="426"/>
      <c r="D87" s="431" t="s">
        <v>400</v>
      </c>
      <c r="E87" s="432"/>
      <c r="F87" s="433"/>
      <c r="G87" s="465" t="s">
        <v>450</v>
      </c>
      <c r="H87" s="429"/>
      <c r="I87" s="320"/>
      <c r="J87" s="313"/>
      <c r="K87" s="275"/>
      <c r="L87" s="233"/>
    </row>
    <row r="88" spans="1:12" s="2" customFormat="1" ht="20.25" customHeight="1">
      <c r="A88" s="280"/>
      <c r="B88" s="411" t="s">
        <v>114</v>
      </c>
      <c r="C88" s="426"/>
      <c r="D88" s="431" t="s">
        <v>405</v>
      </c>
      <c r="E88" s="432"/>
      <c r="F88" s="433"/>
      <c r="G88" s="466"/>
      <c r="H88" s="429"/>
      <c r="I88" s="320"/>
      <c r="J88" s="313"/>
      <c r="K88" s="275"/>
      <c r="L88" s="233"/>
    </row>
    <row r="89" spans="1:12" s="2" customFormat="1" ht="47.25" customHeight="1" thickBot="1">
      <c r="A89" s="280"/>
      <c r="B89" s="527" t="s">
        <v>115</v>
      </c>
      <c r="C89" s="528"/>
      <c r="D89" s="524" t="s">
        <v>449</v>
      </c>
      <c r="E89" s="525"/>
      <c r="F89" s="526"/>
      <c r="G89" s="325" t="s">
        <v>160</v>
      </c>
      <c r="H89" s="430"/>
      <c r="I89" s="326"/>
      <c r="J89" s="327"/>
      <c r="K89" s="328"/>
      <c r="L89" s="233"/>
    </row>
    <row r="90" spans="1:12" ht="18" customHeight="1" thickBot="1">
      <c r="A90" s="519" t="s">
        <v>49</v>
      </c>
      <c r="B90" s="520"/>
      <c r="C90" s="520"/>
      <c r="D90" s="329"/>
      <c r="E90" s="329"/>
      <c r="F90" s="329"/>
      <c r="G90" s="247"/>
      <c r="H90" s="329"/>
      <c r="I90" s="329"/>
      <c r="J90" s="329"/>
      <c r="K90" s="330"/>
      <c r="L90" s="42"/>
    </row>
    <row r="91" spans="1:12" ht="15" customHeight="1">
      <c r="A91" s="331"/>
      <c r="B91" s="220" t="s">
        <v>50</v>
      </c>
      <c r="C91" s="222"/>
      <c r="D91" s="222"/>
      <c r="E91" s="222"/>
      <c r="F91" s="222"/>
      <c r="G91" s="230"/>
      <c r="H91" s="222"/>
      <c r="I91" s="222"/>
      <c r="J91" s="222"/>
      <c r="K91" s="223"/>
      <c r="L91" s="42"/>
    </row>
    <row r="92" spans="1:12" s="2" customFormat="1" ht="56.25" customHeight="1">
      <c r="A92" s="321"/>
      <c r="B92" s="569" t="s">
        <v>451</v>
      </c>
      <c r="C92" s="570"/>
      <c r="D92" s="563" t="s">
        <v>478</v>
      </c>
      <c r="E92" s="564"/>
      <c r="F92" s="565"/>
      <c r="G92" s="300" t="s">
        <v>408</v>
      </c>
      <c r="H92" s="207" t="s">
        <v>12</v>
      </c>
      <c r="I92" s="274"/>
      <c r="J92" s="263"/>
      <c r="K92" s="275"/>
      <c r="L92" s="233"/>
    </row>
    <row r="93" spans="1:12" s="2" customFormat="1" ht="37.5">
      <c r="A93" s="321"/>
      <c r="B93" s="411" t="s">
        <v>116</v>
      </c>
      <c r="C93" s="417"/>
      <c r="D93" s="414" t="s">
        <v>449</v>
      </c>
      <c r="E93" s="415"/>
      <c r="F93" s="416"/>
      <c r="G93" s="332" t="s">
        <v>160</v>
      </c>
      <c r="H93" s="206"/>
      <c r="I93" s="274"/>
      <c r="J93" s="263"/>
      <c r="K93" s="275"/>
      <c r="L93" s="233"/>
    </row>
    <row r="94" spans="1:12" s="2" customFormat="1" ht="12.75" customHeight="1">
      <c r="A94" s="321"/>
      <c r="B94" s="411" t="s">
        <v>117</v>
      </c>
      <c r="C94" s="417"/>
      <c r="D94" s="427" t="s">
        <v>411</v>
      </c>
      <c r="E94" s="419"/>
      <c r="F94" s="420"/>
      <c r="G94" s="300" t="s">
        <v>407</v>
      </c>
      <c r="H94" s="206"/>
      <c r="I94" s="274"/>
      <c r="J94" s="263"/>
      <c r="K94" s="275"/>
      <c r="L94" s="233"/>
    </row>
    <row r="95" spans="1:12" ht="12.75" customHeight="1">
      <c r="A95" s="333"/>
      <c r="B95" s="411" t="s">
        <v>118</v>
      </c>
      <c r="C95" s="417"/>
      <c r="D95" s="427" t="s">
        <v>411</v>
      </c>
      <c r="E95" s="419"/>
      <c r="F95" s="420"/>
      <c r="G95" s="300" t="s">
        <v>407</v>
      </c>
      <c r="H95" s="206"/>
      <c r="I95" s="274"/>
      <c r="J95" s="263"/>
      <c r="K95" s="264"/>
      <c r="L95" s="42"/>
    </row>
    <row r="96" spans="1:12" ht="15.75" customHeight="1">
      <c r="A96" s="333"/>
      <c r="B96" s="221" t="s">
        <v>119</v>
      </c>
      <c r="C96" s="224"/>
      <c r="D96" s="224"/>
      <c r="E96" s="224"/>
      <c r="F96" s="224"/>
      <c r="G96" s="231"/>
      <c r="H96" s="224"/>
      <c r="I96" s="224"/>
      <c r="J96" s="224"/>
      <c r="K96" s="225"/>
      <c r="L96" s="42"/>
    </row>
    <row r="97" spans="1:12" s="2" customFormat="1" ht="26.25" customHeight="1">
      <c r="A97" s="321"/>
      <c r="B97" s="434" t="s">
        <v>451</v>
      </c>
      <c r="C97" s="435"/>
      <c r="D97" s="431" t="s">
        <v>452</v>
      </c>
      <c r="E97" s="432"/>
      <c r="F97" s="433"/>
      <c r="G97" s="474" t="s">
        <v>160</v>
      </c>
      <c r="H97" s="206"/>
      <c r="I97" s="293"/>
      <c r="J97" s="311"/>
      <c r="K97" s="287"/>
      <c r="L97" s="233"/>
    </row>
    <row r="98" spans="1:12" ht="19.5" customHeight="1">
      <c r="A98" s="333"/>
      <c r="B98" s="434" t="s">
        <v>116</v>
      </c>
      <c r="C98" s="566"/>
      <c r="D98" s="414" t="s">
        <v>449</v>
      </c>
      <c r="E98" s="415"/>
      <c r="F98" s="416"/>
      <c r="G98" s="476"/>
      <c r="H98" s="206"/>
      <c r="I98" s="278"/>
      <c r="J98" s="263"/>
      <c r="K98" s="264"/>
      <c r="L98" s="42"/>
    </row>
    <row r="99" spans="1:12" ht="15" customHeight="1">
      <c r="A99" s="333"/>
      <c r="B99" s="294" t="s">
        <v>51</v>
      </c>
      <c r="C99" s="224"/>
      <c r="D99" s="224"/>
      <c r="E99" s="224"/>
      <c r="F99" s="224"/>
      <c r="G99" s="231"/>
      <c r="H99" s="224"/>
      <c r="I99" s="224"/>
      <c r="J99" s="224"/>
      <c r="K99" s="225"/>
      <c r="L99" s="42"/>
    </row>
    <row r="100" spans="1:12" s="2" customFormat="1" ht="19.5">
      <c r="A100" s="321"/>
      <c r="B100" s="411" t="s">
        <v>120</v>
      </c>
      <c r="C100" s="435"/>
      <c r="D100" s="431" t="s">
        <v>453</v>
      </c>
      <c r="E100" s="432"/>
      <c r="F100" s="433"/>
      <c r="G100" s="474" t="s">
        <v>160</v>
      </c>
      <c r="H100" s="207" t="s">
        <v>2</v>
      </c>
      <c r="I100" s="334"/>
      <c r="J100" s="311"/>
      <c r="K100" s="287"/>
      <c r="L100" s="233"/>
    </row>
    <row r="101" spans="1:12" ht="25.5" customHeight="1" thickBot="1">
      <c r="A101" s="335"/>
      <c r="B101" s="527" t="s">
        <v>116</v>
      </c>
      <c r="C101" s="528"/>
      <c r="D101" s="524" t="s">
        <v>449</v>
      </c>
      <c r="E101" s="525"/>
      <c r="F101" s="526"/>
      <c r="G101" s="476"/>
      <c r="H101" s="304"/>
      <c r="I101" s="336"/>
      <c r="J101" s="337"/>
      <c r="K101" s="338"/>
      <c r="L101" s="42"/>
    </row>
    <row r="102" spans="1:12" ht="18" customHeight="1" thickBot="1">
      <c r="A102" s="519" t="s">
        <v>125</v>
      </c>
      <c r="B102" s="520"/>
      <c r="C102" s="520"/>
      <c r="D102" s="329"/>
      <c r="E102" s="329"/>
      <c r="F102" s="329"/>
      <c r="G102" s="247"/>
      <c r="H102" s="329"/>
      <c r="I102" s="329"/>
      <c r="J102" s="329"/>
      <c r="K102" s="330"/>
      <c r="L102" s="42"/>
    </row>
    <row r="103" spans="1:12" ht="15" customHeight="1">
      <c r="A103" s="331"/>
      <c r="B103" s="220" t="s">
        <v>21</v>
      </c>
      <c r="C103" s="285"/>
      <c r="D103" s="285"/>
      <c r="E103" s="285"/>
      <c r="F103" s="285"/>
      <c r="G103" s="243"/>
      <c r="H103" s="285"/>
      <c r="I103" s="285"/>
      <c r="J103" s="285"/>
      <c r="K103" s="286"/>
      <c r="L103" s="42"/>
    </row>
    <row r="104" spans="1:12" ht="15" customHeight="1">
      <c r="A104" s="339"/>
      <c r="B104" s="515" t="s">
        <v>377</v>
      </c>
      <c r="C104" s="516"/>
      <c r="D104" s="340"/>
      <c r="E104" s="341">
        <v>1</v>
      </c>
      <c r="F104" s="290"/>
      <c r="G104" s="474" t="s">
        <v>435</v>
      </c>
      <c r="H104" s="342"/>
      <c r="I104" s="342"/>
      <c r="J104" s="342"/>
      <c r="K104" s="343"/>
      <c r="L104" s="42"/>
    </row>
    <row r="105" spans="1:12" ht="15" customHeight="1">
      <c r="A105" s="339"/>
      <c r="B105" s="515" t="s">
        <v>378</v>
      </c>
      <c r="C105" s="517"/>
      <c r="D105" s="342"/>
      <c r="E105" s="341" t="s">
        <v>384</v>
      </c>
      <c r="F105" s="343"/>
      <c r="G105" s="475"/>
      <c r="H105" s="342"/>
      <c r="I105" s="342"/>
      <c r="J105" s="342"/>
      <c r="K105" s="343"/>
      <c r="L105" s="42"/>
    </row>
    <row r="106" spans="1:12" ht="27" customHeight="1">
      <c r="A106" s="339"/>
      <c r="B106" s="515" t="s">
        <v>379</v>
      </c>
      <c r="C106" s="517"/>
      <c r="D106" s="342"/>
      <c r="E106" s="344">
        <v>20370</v>
      </c>
      <c r="F106" s="343"/>
      <c r="G106" s="475"/>
      <c r="H106" s="342"/>
      <c r="I106" s="342"/>
      <c r="J106" s="342"/>
      <c r="K106" s="343"/>
      <c r="L106" s="42"/>
    </row>
    <row r="107" spans="1:12" ht="15" customHeight="1">
      <c r="A107" s="339"/>
      <c r="B107" s="515" t="s">
        <v>380</v>
      </c>
      <c r="C107" s="517"/>
      <c r="D107" s="342"/>
      <c r="E107" s="341" t="s">
        <v>155</v>
      </c>
      <c r="F107" s="343"/>
      <c r="G107" s="476"/>
      <c r="H107" s="342"/>
      <c r="I107" s="342"/>
      <c r="J107" s="342"/>
      <c r="K107" s="343"/>
      <c r="L107" s="42"/>
    </row>
    <row r="108" spans="1:12" ht="27" customHeight="1">
      <c r="A108" s="333"/>
      <c r="B108" s="515" t="s">
        <v>381</v>
      </c>
      <c r="C108" s="517"/>
      <c r="D108" s="342"/>
      <c r="E108" s="341">
        <v>161.9</v>
      </c>
      <c r="F108" s="343"/>
      <c r="G108" s="237" t="s">
        <v>397</v>
      </c>
      <c r="H108" s="428" t="s">
        <v>130</v>
      </c>
      <c r="I108" s="262"/>
      <c r="J108" s="263"/>
      <c r="K108" s="264"/>
      <c r="L108" s="42"/>
    </row>
    <row r="109" spans="1:12" ht="60" customHeight="1">
      <c r="A109" s="333"/>
      <c r="B109" s="515" t="s">
        <v>382</v>
      </c>
      <c r="C109" s="517"/>
      <c r="D109" s="342"/>
      <c r="E109" s="341" t="s">
        <v>449</v>
      </c>
      <c r="F109" s="343"/>
      <c r="G109" s="237" t="s">
        <v>435</v>
      </c>
      <c r="H109" s="428"/>
      <c r="I109" s="262"/>
      <c r="J109" s="263"/>
      <c r="K109" s="264"/>
      <c r="L109" s="42"/>
    </row>
    <row r="110" spans="1:12" ht="15" customHeight="1">
      <c r="A110" s="333"/>
      <c r="B110" s="221" t="s">
        <v>22</v>
      </c>
      <c r="C110" s="289"/>
      <c r="D110" s="289"/>
      <c r="E110" s="289"/>
      <c r="F110" s="289"/>
      <c r="G110" s="245"/>
      <c r="H110" s="289"/>
      <c r="I110" s="289"/>
      <c r="J110" s="289"/>
      <c r="K110" s="290"/>
      <c r="L110" s="42"/>
    </row>
    <row r="111" spans="1:12" ht="15" customHeight="1">
      <c r="A111" s="345"/>
      <c r="B111" s="515" t="s">
        <v>383</v>
      </c>
      <c r="C111" s="517"/>
      <c r="D111" s="418" t="s">
        <v>440</v>
      </c>
      <c r="E111" s="419"/>
      <c r="F111" s="420"/>
      <c r="G111" s="346" t="s">
        <v>407</v>
      </c>
      <c r="H111" s="428" t="s">
        <v>23</v>
      </c>
      <c r="I111" s="262"/>
      <c r="J111" s="263"/>
      <c r="K111" s="264"/>
      <c r="L111" s="42"/>
    </row>
    <row r="112" spans="1:12" ht="15" customHeight="1" thickBot="1">
      <c r="A112" s="335"/>
      <c r="B112" s="529" t="s">
        <v>116</v>
      </c>
      <c r="C112" s="530"/>
      <c r="D112" s="582" t="s">
        <v>454</v>
      </c>
      <c r="E112" s="583"/>
      <c r="F112" s="584"/>
      <c r="G112" s="347" t="s">
        <v>407</v>
      </c>
      <c r="H112" s="579"/>
      <c r="I112" s="348"/>
      <c r="J112" s="337"/>
      <c r="K112" s="338"/>
      <c r="L112" s="42"/>
    </row>
    <row r="113" spans="1:11" ht="18" customHeight="1">
      <c r="A113" s="518" t="s">
        <v>121</v>
      </c>
      <c r="B113" s="518"/>
      <c r="C113" s="518"/>
      <c r="D113" s="349"/>
      <c r="E113" s="349"/>
      <c r="F113" s="349"/>
      <c r="G113" s="350"/>
      <c r="H113" s="350"/>
      <c r="I113" s="350"/>
      <c r="J113" s="350"/>
      <c r="K113" s="350"/>
    </row>
    <row r="114" spans="1:11" ht="29.25" customHeight="1">
      <c r="A114" s="257"/>
      <c r="B114" s="514" t="s">
        <v>459</v>
      </c>
      <c r="C114" s="514"/>
      <c r="D114" s="514"/>
      <c r="E114" s="514"/>
      <c r="F114" s="514"/>
      <c r="G114" s="257"/>
      <c r="H114" s="212"/>
      <c r="I114" s="350"/>
      <c r="J114" s="350"/>
      <c r="K114" s="350"/>
    </row>
    <row r="115" spans="1:11" ht="27.75" customHeight="1">
      <c r="A115" s="257"/>
      <c r="B115" s="512" t="s">
        <v>161</v>
      </c>
      <c r="C115" s="513"/>
      <c r="D115" s="513"/>
      <c r="E115" s="513"/>
      <c r="F115" s="513"/>
      <c r="G115" s="257"/>
      <c r="H115" s="212"/>
      <c r="I115" s="350"/>
      <c r="J115" s="350"/>
      <c r="K115" s="350"/>
    </row>
    <row r="116" spans="1:11" ht="29.25" customHeight="1">
      <c r="A116" s="257"/>
      <c r="B116" s="511" t="s">
        <v>162</v>
      </c>
      <c r="C116" s="511"/>
      <c r="D116" s="511"/>
      <c r="E116" s="511"/>
      <c r="F116" s="511"/>
      <c r="G116" s="257"/>
      <c r="H116" s="212"/>
      <c r="I116" s="350"/>
      <c r="J116" s="350"/>
      <c r="K116" s="350"/>
    </row>
    <row r="117" spans="1:11" ht="15.75" customHeight="1">
      <c r="A117" s="257"/>
      <c r="B117" s="511" t="s">
        <v>165</v>
      </c>
      <c r="C117" s="511"/>
      <c r="D117" s="511"/>
      <c r="E117" s="511"/>
      <c r="F117" s="511"/>
      <c r="G117" s="211"/>
      <c r="H117" s="210"/>
      <c r="I117" s="352"/>
      <c r="J117" s="352"/>
      <c r="K117" s="352"/>
    </row>
    <row r="118" spans="1:11" ht="15" customHeight="1">
      <c r="A118" s="257"/>
      <c r="B118" s="511" t="s">
        <v>163</v>
      </c>
      <c r="C118" s="511"/>
      <c r="D118" s="511"/>
      <c r="E118" s="511"/>
      <c r="F118" s="511"/>
      <c r="G118" s="211"/>
      <c r="H118" s="210"/>
      <c r="I118" s="352"/>
      <c r="J118" s="352"/>
      <c r="K118" s="352"/>
    </row>
    <row r="119" spans="1:11" ht="12.75" customHeight="1">
      <c r="A119" s="257"/>
      <c r="B119" s="511" t="s">
        <v>164</v>
      </c>
      <c r="C119" s="511"/>
      <c r="D119" s="511"/>
      <c r="E119" s="511"/>
      <c r="F119" s="511"/>
      <c r="G119" s="257"/>
      <c r="H119" s="257"/>
      <c r="I119" s="257"/>
      <c r="J119" s="257"/>
      <c r="K119" s="257"/>
    </row>
    <row r="120" spans="1:11" ht="30.75" customHeight="1">
      <c r="A120" s="257"/>
      <c r="B120" s="571" t="s">
        <v>438</v>
      </c>
      <c r="C120" s="571"/>
      <c r="D120" s="571"/>
      <c r="E120" s="571"/>
      <c r="F120" s="571"/>
      <c r="G120" s="257"/>
      <c r="H120" s="257"/>
      <c r="I120" s="257"/>
      <c r="J120" s="257"/>
      <c r="K120" s="257"/>
    </row>
    <row r="169" ht="12">
      <c r="H169" s="226"/>
    </row>
    <row r="171" ht="12">
      <c r="H171" s="226"/>
    </row>
    <row r="173" ht="12">
      <c r="H173" s="226"/>
    </row>
    <row r="174" ht="12">
      <c r="H174" s="226"/>
    </row>
  </sheetData>
  <sheetProtection/>
  <mergeCells count="197">
    <mergeCell ref="H111:H112"/>
    <mergeCell ref="H108:H109"/>
    <mergeCell ref="B34:C34"/>
    <mergeCell ref="B35:C35"/>
    <mergeCell ref="B59:C59"/>
    <mergeCell ref="D59:F59"/>
    <mergeCell ref="D112:F112"/>
    <mergeCell ref="B107:C107"/>
    <mergeCell ref="B108:C108"/>
    <mergeCell ref="B111:C111"/>
    <mergeCell ref="A3:A5"/>
    <mergeCell ref="D32:F32"/>
    <mergeCell ref="D33:F33"/>
    <mergeCell ref="D29:F29"/>
    <mergeCell ref="B32:C32"/>
    <mergeCell ref="D34:F34"/>
    <mergeCell ref="B31:C31"/>
    <mergeCell ref="D3:F5"/>
    <mergeCell ref="D9:F9"/>
    <mergeCell ref="D7:F7"/>
    <mergeCell ref="D28:F28"/>
    <mergeCell ref="G100:G101"/>
    <mergeCell ref="B92:C92"/>
    <mergeCell ref="D101:F101"/>
    <mergeCell ref="B101:C101"/>
    <mergeCell ref="B120:F120"/>
    <mergeCell ref="B119:F119"/>
    <mergeCell ref="B109:C109"/>
    <mergeCell ref="D111:F111"/>
    <mergeCell ref="G104:G107"/>
    <mergeCell ref="B100:C100"/>
    <mergeCell ref="D100:F100"/>
    <mergeCell ref="B95:C95"/>
    <mergeCell ref="D92:F92"/>
    <mergeCell ref="D93:F93"/>
    <mergeCell ref="D98:F98"/>
    <mergeCell ref="B93:C93"/>
    <mergeCell ref="D94:F94"/>
    <mergeCell ref="B98:C98"/>
    <mergeCell ref="G97:G98"/>
    <mergeCell ref="B28:C28"/>
    <mergeCell ref="D24:F24"/>
    <mergeCell ref="D27:F27"/>
    <mergeCell ref="D30:F30"/>
    <mergeCell ref="I22:I23"/>
    <mergeCell ref="H22:H23"/>
    <mergeCell ref="B26:C26"/>
    <mergeCell ref="B27:C27"/>
    <mergeCell ref="B30:C30"/>
    <mergeCell ref="B23:C23"/>
    <mergeCell ref="D11:F11"/>
    <mergeCell ref="D23:F23"/>
    <mergeCell ref="A25:C25"/>
    <mergeCell ref="D22:F22"/>
    <mergeCell ref="B22:C22"/>
    <mergeCell ref="D20:F20"/>
    <mergeCell ref="B16:C16"/>
    <mergeCell ref="D17:F17"/>
    <mergeCell ref="B17:C17"/>
    <mergeCell ref="B112:C112"/>
    <mergeCell ref="A6:C6"/>
    <mergeCell ref="A12:C12"/>
    <mergeCell ref="B7:C7"/>
    <mergeCell ref="B8:C8"/>
    <mergeCell ref="B9:C9"/>
    <mergeCell ref="B10:C10"/>
    <mergeCell ref="B11:C11"/>
    <mergeCell ref="B33:C33"/>
    <mergeCell ref="B45:C45"/>
    <mergeCell ref="D51:F51"/>
    <mergeCell ref="D89:F89"/>
    <mergeCell ref="A90:C90"/>
    <mergeCell ref="B94:C94"/>
    <mergeCell ref="B73:C73"/>
    <mergeCell ref="D57:F57"/>
    <mergeCell ref="B89:C89"/>
    <mergeCell ref="B88:C88"/>
    <mergeCell ref="D88:F88"/>
    <mergeCell ref="B85:C85"/>
    <mergeCell ref="A102:C102"/>
    <mergeCell ref="B106:C106"/>
    <mergeCell ref="B13:C13"/>
    <mergeCell ref="B24:C24"/>
    <mergeCell ref="B29:C29"/>
    <mergeCell ref="B97:C97"/>
    <mergeCell ref="B72:C72"/>
    <mergeCell ref="B19:C19"/>
    <mergeCell ref="B46:C46"/>
    <mergeCell ref="B87:C87"/>
    <mergeCell ref="B118:F118"/>
    <mergeCell ref="B116:F116"/>
    <mergeCell ref="B117:F117"/>
    <mergeCell ref="B115:F115"/>
    <mergeCell ref="B114:F114"/>
    <mergeCell ref="D95:F95"/>
    <mergeCell ref="B104:C104"/>
    <mergeCell ref="B105:C105"/>
    <mergeCell ref="A113:C113"/>
    <mergeCell ref="D97:F97"/>
    <mergeCell ref="B75:C75"/>
    <mergeCell ref="D66:F66"/>
    <mergeCell ref="B82:C82"/>
    <mergeCell ref="B81:C81"/>
    <mergeCell ref="D81:F81"/>
    <mergeCell ref="B76:C76"/>
    <mergeCell ref="B78:C78"/>
    <mergeCell ref="B66:C66"/>
    <mergeCell ref="D78:F78"/>
    <mergeCell ref="B40:C40"/>
    <mergeCell ref="B44:C44"/>
    <mergeCell ref="B47:C47"/>
    <mergeCell ref="B41:C41"/>
    <mergeCell ref="B53:C53"/>
    <mergeCell ref="B42:C42"/>
    <mergeCell ref="B50:C50"/>
    <mergeCell ref="D52:F52"/>
    <mergeCell ref="B58:C58"/>
    <mergeCell ref="D55:F55"/>
    <mergeCell ref="B62:C62"/>
    <mergeCell ref="D56:F56"/>
    <mergeCell ref="H62:H64"/>
    <mergeCell ref="D64:F64"/>
    <mergeCell ref="D76:F76"/>
    <mergeCell ref="D74:F74"/>
    <mergeCell ref="D77:F77"/>
    <mergeCell ref="H72:H73"/>
    <mergeCell ref="G72:G73"/>
    <mergeCell ref="D72:F72"/>
    <mergeCell ref="D45:F48"/>
    <mergeCell ref="B74:C74"/>
    <mergeCell ref="B69:C69"/>
    <mergeCell ref="A60:C60"/>
    <mergeCell ref="B70:C70"/>
    <mergeCell ref="B51:C51"/>
    <mergeCell ref="B56:C56"/>
    <mergeCell ref="B57:C57"/>
    <mergeCell ref="B52:C52"/>
    <mergeCell ref="B64:C64"/>
    <mergeCell ref="G45:G48"/>
    <mergeCell ref="D44:F44"/>
    <mergeCell ref="D41:F41"/>
    <mergeCell ref="G13:G15"/>
    <mergeCell ref="D75:F75"/>
    <mergeCell ref="D35:F35"/>
    <mergeCell ref="D42:F42"/>
    <mergeCell ref="D50:F50"/>
    <mergeCell ref="D37:F37"/>
    <mergeCell ref="D39:F40"/>
    <mergeCell ref="G87:G88"/>
    <mergeCell ref="D62:F63"/>
    <mergeCell ref="D73:F73"/>
    <mergeCell ref="D85:F85"/>
    <mergeCell ref="G62:G64"/>
    <mergeCell ref="D69:F70"/>
    <mergeCell ref="G69:G70"/>
    <mergeCell ref="G81:G82"/>
    <mergeCell ref="D80:F80"/>
    <mergeCell ref="D82:F82"/>
    <mergeCell ref="H39:H41"/>
    <mergeCell ref="B15:C15"/>
    <mergeCell ref="B14:C14"/>
    <mergeCell ref="D18:F18"/>
    <mergeCell ref="B18:C18"/>
    <mergeCell ref="D15:F15"/>
    <mergeCell ref="D16:F16"/>
    <mergeCell ref="G39:G40"/>
    <mergeCell ref="B36:C36"/>
    <mergeCell ref="B37:C37"/>
    <mergeCell ref="B20:C20"/>
    <mergeCell ref="B21:C21"/>
    <mergeCell ref="D19:F19"/>
    <mergeCell ref="D14:F14"/>
    <mergeCell ref="G3:G5"/>
    <mergeCell ref="D10:F10"/>
    <mergeCell ref="B3:C5"/>
    <mergeCell ref="D13:F13"/>
    <mergeCell ref="D21:F21"/>
    <mergeCell ref="B86:C86"/>
    <mergeCell ref="D86:F86"/>
    <mergeCell ref="B84:C84"/>
    <mergeCell ref="D84:F84"/>
    <mergeCell ref="B77:C77"/>
    <mergeCell ref="H66:H67"/>
    <mergeCell ref="H84:H89"/>
    <mergeCell ref="D87:F87"/>
    <mergeCell ref="B80:C80"/>
    <mergeCell ref="H81:H82"/>
    <mergeCell ref="B38:C38"/>
    <mergeCell ref="B39:C39"/>
    <mergeCell ref="D38:F38"/>
    <mergeCell ref="B67:C67"/>
    <mergeCell ref="D67:F67"/>
    <mergeCell ref="B63:C63"/>
    <mergeCell ref="B48:C48"/>
    <mergeCell ref="B55:C55"/>
    <mergeCell ref="B54:C54"/>
    <mergeCell ref="D53:F53"/>
  </mergeCells>
  <printOptions/>
  <pageMargins left="0.9" right="0.75" top="0.68" bottom="0.73" header="0.49" footer="0.59"/>
  <pageSetup fitToHeight="6" fitToWidth="1" horizontalDpi="600" verticalDpi="600" orientation="landscape" scale="44" r:id="rId2"/>
  <drawing r:id="rId1"/>
</worksheet>
</file>

<file path=xl/worksheets/sheet2.xml><?xml version="1.0" encoding="utf-8"?>
<worksheet xmlns="http://schemas.openxmlformats.org/spreadsheetml/2006/main" xmlns:r="http://schemas.openxmlformats.org/officeDocument/2006/relationships">
  <dimension ref="A1:M36"/>
  <sheetViews>
    <sheetView zoomScalePageLayoutView="0" workbookViewId="0" topLeftCell="A1">
      <selection activeCell="E26" sqref="E26"/>
    </sheetView>
  </sheetViews>
  <sheetFormatPr defaultColWidth="9.33203125" defaultRowHeight="10.5"/>
  <cols>
    <col min="1" max="1" width="33" style="118" customWidth="1"/>
    <col min="2" max="2" width="19.33203125" style="118" customWidth="1"/>
    <col min="3" max="3" width="14.33203125" style="118" customWidth="1"/>
    <col min="4" max="4" width="13.5" style="118" customWidth="1"/>
    <col min="5" max="5" width="14.83203125" style="118" customWidth="1"/>
    <col min="6" max="6" width="13.66015625" style="118" customWidth="1"/>
    <col min="7" max="7" width="14.33203125" style="118" customWidth="1"/>
    <col min="8" max="8" width="12.66015625" style="118" customWidth="1"/>
    <col min="9" max="9" width="14.5" style="118" customWidth="1"/>
    <col min="10" max="10" width="12.66015625" style="118" customWidth="1"/>
    <col min="11" max="11" width="13.83203125" style="118" customWidth="1"/>
    <col min="12" max="12" width="9.33203125" style="118" customWidth="1"/>
    <col min="13" max="13" width="11.66015625" style="118" bestFit="1" customWidth="1"/>
    <col min="14" max="16384" width="9.33203125" style="118" customWidth="1"/>
  </cols>
  <sheetData>
    <row r="1" spans="1:11" ht="15">
      <c r="A1" s="115" t="s">
        <v>367</v>
      </c>
      <c r="B1" s="116"/>
      <c r="C1" s="116"/>
      <c r="D1" s="116"/>
      <c r="E1" s="64"/>
      <c r="F1" s="117"/>
      <c r="G1" s="64"/>
      <c r="H1" s="64"/>
      <c r="I1" s="117"/>
      <c r="J1" s="117"/>
      <c r="K1" s="64"/>
    </row>
    <row r="2" spans="1:11" ht="15">
      <c r="A2" s="115"/>
      <c r="B2" s="116"/>
      <c r="C2" s="116"/>
      <c r="D2" s="116"/>
      <c r="E2" s="64"/>
      <c r="F2" s="117"/>
      <c r="G2" s="64"/>
      <c r="H2" s="64"/>
      <c r="I2" s="117"/>
      <c r="J2" s="117"/>
      <c r="K2" s="64"/>
    </row>
    <row r="3" spans="1:11" ht="39">
      <c r="A3" s="119" t="s">
        <v>389</v>
      </c>
      <c r="B3" s="119" t="s">
        <v>368</v>
      </c>
      <c r="C3" s="353" t="s">
        <v>369</v>
      </c>
      <c r="D3" s="353" t="s">
        <v>370</v>
      </c>
      <c r="E3" s="353" t="s">
        <v>329</v>
      </c>
      <c r="F3" s="353" t="s">
        <v>371</v>
      </c>
      <c r="G3" s="353" t="s">
        <v>372</v>
      </c>
      <c r="H3" s="353" t="s">
        <v>455</v>
      </c>
      <c r="I3" s="353" t="s">
        <v>373</v>
      </c>
      <c r="J3" s="353" t="s">
        <v>374</v>
      </c>
      <c r="K3" s="353" t="s">
        <v>375</v>
      </c>
    </row>
    <row r="4" spans="1:11" ht="12">
      <c r="A4" s="120" t="s">
        <v>335</v>
      </c>
      <c r="B4" s="121">
        <v>950</v>
      </c>
      <c r="C4" s="354" t="s">
        <v>376</v>
      </c>
      <c r="D4" s="355">
        <v>9498.67555</v>
      </c>
      <c r="E4" s="356">
        <v>1</v>
      </c>
      <c r="F4" s="357">
        <v>629.90928</v>
      </c>
      <c r="G4" s="358">
        <v>189</v>
      </c>
      <c r="H4" s="359">
        <v>1.34109624674842</v>
      </c>
      <c r="I4" s="360">
        <v>379.96919999999994</v>
      </c>
      <c r="J4" s="361">
        <f aca="true" t="shared" si="0" ref="J4:J27">B4/I4</f>
        <v>2.5002026480041017</v>
      </c>
      <c r="K4" s="359">
        <v>0.6196581196581197</v>
      </c>
    </row>
    <row r="5" spans="1:11" ht="12">
      <c r="A5" s="120" t="s">
        <v>337</v>
      </c>
      <c r="B5" s="121">
        <v>950</v>
      </c>
      <c r="C5" s="362" t="s">
        <v>376</v>
      </c>
      <c r="D5" s="363">
        <v>9498.67555</v>
      </c>
      <c r="E5" s="364">
        <v>1</v>
      </c>
      <c r="F5" s="365">
        <v>629.90928</v>
      </c>
      <c r="G5" s="366">
        <v>189</v>
      </c>
      <c r="H5" s="135">
        <v>1.34109624674842</v>
      </c>
      <c r="I5" s="121">
        <v>379.96919999999994</v>
      </c>
      <c r="J5" s="367">
        <f t="shared" si="0"/>
        <v>2.5002026480041017</v>
      </c>
      <c r="K5" s="135">
        <v>0.6196581196581197</v>
      </c>
    </row>
    <row r="6" spans="1:11" ht="12">
      <c r="A6" s="120" t="s">
        <v>338</v>
      </c>
      <c r="B6" s="121">
        <v>950</v>
      </c>
      <c r="C6" s="362" t="s">
        <v>376</v>
      </c>
      <c r="D6" s="363">
        <v>9498.67555</v>
      </c>
      <c r="E6" s="364">
        <v>1</v>
      </c>
      <c r="F6" s="365">
        <v>629.90928</v>
      </c>
      <c r="G6" s="366">
        <v>189</v>
      </c>
      <c r="H6" s="135">
        <v>1.1010869565217392</v>
      </c>
      <c r="I6" s="121">
        <v>949.9229999999999</v>
      </c>
      <c r="J6" s="121">
        <f t="shared" si="0"/>
        <v>1.0000810592016407</v>
      </c>
      <c r="K6" s="135">
        <v>0.6196581196581197</v>
      </c>
    </row>
    <row r="7" spans="1:11" ht="12">
      <c r="A7" s="120" t="s">
        <v>340</v>
      </c>
      <c r="B7" s="121">
        <v>950</v>
      </c>
      <c r="C7" s="362" t="s">
        <v>376</v>
      </c>
      <c r="D7" s="363">
        <v>9498.67555</v>
      </c>
      <c r="E7" s="364">
        <v>1</v>
      </c>
      <c r="F7" s="365">
        <v>629.90928</v>
      </c>
      <c r="G7" s="366">
        <v>189</v>
      </c>
      <c r="H7" s="135">
        <v>1.34109624674842</v>
      </c>
      <c r="I7" s="121">
        <v>379.96919999999994</v>
      </c>
      <c r="J7" s="367">
        <f t="shared" si="0"/>
        <v>2.5002026480041017</v>
      </c>
      <c r="K7" s="135">
        <v>0.6196581196581197</v>
      </c>
    </row>
    <row r="8" spans="1:11" ht="12">
      <c r="A8" s="120" t="s">
        <v>341</v>
      </c>
      <c r="B8" s="121">
        <v>950</v>
      </c>
      <c r="C8" s="362" t="s">
        <v>376</v>
      </c>
      <c r="D8" s="363">
        <v>9498.67555</v>
      </c>
      <c r="E8" s="364">
        <v>1</v>
      </c>
      <c r="F8" s="365">
        <v>379.96919999999994</v>
      </c>
      <c r="G8" s="366">
        <v>114</v>
      </c>
      <c r="H8" s="135">
        <v>1.34109624674842</v>
      </c>
      <c r="I8" s="121">
        <v>379.96919999999994</v>
      </c>
      <c r="J8" s="367">
        <f t="shared" si="0"/>
        <v>2.5002026480041017</v>
      </c>
      <c r="K8" s="135">
        <v>0.6196581196581197</v>
      </c>
    </row>
    <row r="9" spans="1:11" ht="12">
      <c r="A9" s="120" t="s">
        <v>342</v>
      </c>
      <c r="B9" s="121">
        <v>950</v>
      </c>
      <c r="C9" s="362" t="s">
        <v>376</v>
      </c>
      <c r="D9" s="363">
        <v>9498.67555</v>
      </c>
      <c r="E9" s="364">
        <v>1</v>
      </c>
      <c r="F9" s="365">
        <v>379.96919999999994</v>
      </c>
      <c r="G9" s="366">
        <v>114</v>
      </c>
      <c r="H9" s="135">
        <v>1.34109624674842</v>
      </c>
      <c r="I9" s="121">
        <v>379.96919999999994</v>
      </c>
      <c r="J9" s="367">
        <f t="shared" si="0"/>
        <v>2.5002026480041017</v>
      </c>
      <c r="K9" s="135">
        <v>0.6196581196581197</v>
      </c>
    </row>
    <row r="10" spans="1:11" ht="12">
      <c r="A10" s="120" t="s">
        <v>343</v>
      </c>
      <c r="B10" s="121">
        <v>950</v>
      </c>
      <c r="C10" s="362" t="s">
        <v>376</v>
      </c>
      <c r="D10" s="363">
        <v>9498.67555</v>
      </c>
      <c r="E10" s="364">
        <v>1</v>
      </c>
      <c r="F10" s="365">
        <v>379.96919999999994</v>
      </c>
      <c r="G10" s="366">
        <v>114</v>
      </c>
      <c r="H10" s="135">
        <v>1.34109624674842</v>
      </c>
      <c r="I10" s="121">
        <v>379.96919999999994</v>
      </c>
      <c r="J10" s="367">
        <f t="shared" si="0"/>
        <v>2.5002026480041017</v>
      </c>
      <c r="K10" s="135">
        <v>0.6196581196581197</v>
      </c>
    </row>
    <row r="11" spans="1:11" ht="12">
      <c r="A11" s="120" t="s">
        <v>344</v>
      </c>
      <c r="B11" s="121">
        <v>950</v>
      </c>
      <c r="C11" s="362" t="s">
        <v>376</v>
      </c>
      <c r="D11" s="363">
        <v>9498.67555</v>
      </c>
      <c r="E11" s="364">
        <v>1</v>
      </c>
      <c r="F11" s="365">
        <v>379.96919999999994</v>
      </c>
      <c r="G11" s="366">
        <v>114</v>
      </c>
      <c r="H11" s="135">
        <v>1.34109624674842</v>
      </c>
      <c r="I11" s="121">
        <v>379.96919999999994</v>
      </c>
      <c r="J11" s="367">
        <f t="shared" si="0"/>
        <v>2.5002026480041017</v>
      </c>
      <c r="K11" s="135">
        <v>0.6196581196581197</v>
      </c>
    </row>
    <row r="12" spans="1:11" ht="12">
      <c r="A12" s="120" t="s">
        <v>345</v>
      </c>
      <c r="B12" s="121">
        <v>950</v>
      </c>
      <c r="C12" s="362" t="s">
        <v>376</v>
      </c>
      <c r="D12" s="363">
        <v>9498.67555</v>
      </c>
      <c r="E12" s="364">
        <v>8</v>
      </c>
      <c r="F12" s="365">
        <v>629.90928</v>
      </c>
      <c r="G12" s="366">
        <v>189</v>
      </c>
      <c r="H12" s="135">
        <v>1.34109624674842</v>
      </c>
      <c r="I12" s="121">
        <v>379.96919999999994</v>
      </c>
      <c r="J12" s="367">
        <f t="shared" si="0"/>
        <v>2.5002026480041017</v>
      </c>
      <c r="K12" s="135">
        <v>0.6196581196581197</v>
      </c>
    </row>
    <row r="13" spans="1:11" ht="12">
      <c r="A13" s="120" t="s">
        <v>346</v>
      </c>
      <c r="B13" s="121">
        <v>950</v>
      </c>
      <c r="C13" s="362" t="s">
        <v>376</v>
      </c>
      <c r="D13" s="363">
        <v>9498.67555</v>
      </c>
      <c r="E13" s="364">
        <v>8</v>
      </c>
      <c r="F13" s="365">
        <v>629.90928</v>
      </c>
      <c r="G13" s="366">
        <v>189</v>
      </c>
      <c r="H13" s="135">
        <v>1.34109624674842</v>
      </c>
      <c r="I13" s="121">
        <v>379.96919999999994</v>
      </c>
      <c r="J13" s="367">
        <f t="shared" si="0"/>
        <v>2.5002026480041017</v>
      </c>
      <c r="K13" s="135">
        <v>0.6196581196581197</v>
      </c>
    </row>
    <row r="14" spans="1:11" ht="12">
      <c r="A14" s="120" t="s">
        <v>347</v>
      </c>
      <c r="B14" s="121">
        <v>950</v>
      </c>
      <c r="C14" s="362" t="s">
        <v>376</v>
      </c>
      <c r="D14" s="363">
        <v>9498.67555</v>
      </c>
      <c r="E14" s="364">
        <v>8</v>
      </c>
      <c r="F14" s="365">
        <v>629.90928</v>
      </c>
      <c r="G14" s="366">
        <v>189</v>
      </c>
      <c r="H14" s="135">
        <v>1.34109624674842</v>
      </c>
      <c r="I14" s="121">
        <v>379.96919999999994</v>
      </c>
      <c r="J14" s="367">
        <f t="shared" si="0"/>
        <v>2.5002026480041017</v>
      </c>
      <c r="K14" s="135">
        <v>0.6196581196581197</v>
      </c>
    </row>
    <row r="15" spans="1:11" ht="12">
      <c r="A15" s="120" t="s">
        <v>348</v>
      </c>
      <c r="B15" s="121">
        <v>950</v>
      </c>
      <c r="C15" s="362" t="s">
        <v>376</v>
      </c>
      <c r="D15" s="363">
        <v>9498.67555</v>
      </c>
      <c r="E15" s="364">
        <v>8</v>
      </c>
      <c r="F15" s="365">
        <v>629.90928</v>
      </c>
      <c r="G15" s="366">
        <v>189</v>
      </c>
      <c r="H15" s="135">
        <v>1.34109624674842</v>
      </c>
      <c r="I15" s="121">
        <v>379.96919999999994</v>
      </c>
      <c r="J15" s="367">
        <f t="shared" si="0"/>
        <v>2.5002026480041017</v>
      </c>
      <c r="K15" s="135">
        <v>0.6196581196581197</v>
      </c>
    </row>
    <row r="16" spans="1:11" ht="12">
      <c r="A16" s="120" t="s">
        <v>349</v>
      </c>
      <c r="B16" s="121">
        <v>950</v>
      </c>
      <c r="C16" s="362" t="s">
        <v>376</v>
      </c>
      <c r="D16" s="363">
        <v>9498.67555</v>
      </c>
      <c r="E16" s="364">
        <v>8</v>
      </c>
      <c r="F16" s="365">
        <v>379.96919999999994</v>
      </c>
      <c r="G16" s="366">
        <v>114</v>
      </c>
      <c r="H16" s="135">
        <v>1.34109624674842</v>
      </c>
      <c r="I16" s="121">
        <v>379.96919999999994</v>
      </c>
      <c r="J16" s="367">
        <f t="shared" si="0"/>
        <v>2.5002026480041017</v>
      </c>
      <c r="K16" s="135">
        <v>0.6196581196581197</v>
      </c>
    </row>
    <row r="17" spans="1:11" ht="12">
      <c r="A17" s="120" t="s">
        <v>350</v>
      </c>
      <c r="B17" s="121">
        <v>950</v>
      </c>
      <c r="C17" s="362" t="s">
        <v>376</v>
      </c>
      <c r="D17" s="363">
        <v>9498.67555</v>
      </c>
      <c r="E17" s="364">
        <v>8</v>
      </c>
      <c r="F17" s="365">
        <v>379.96919999999994</v>
      </c>
      <c r="G17" s="366">
        <v>114</v>
      </c>
      <c r="H17" s="135">
        <v>1.34109624674842</v>
      </c>
      <c r="I17" s="121">
        <v>379.96919999999994</v>
      </c>
      <c r="J17" s="367">
        <f t="shared" si="0"/>
        <v>2.5002026480041017</v>
      </c>
      <c r="K17" s="135">
        <v>0.6196581196581197</v>
      </c>
    </row>
    <row r="18" spans="1:11" ht="12">
      <c r="A18" s="120" t="s">
        <v>351</v>
      </c>
      <c r="B18" s="121">
        <v>950</v>
      </c>
      <c r="C18" s="362" t="s">
        <v>376</v>
      </c>
      <c r="D18" s="363">
        <v>9498.67555</v>
      </c>
      <c r="E18" s="364">
        <v>8</v>
      </c>
      <c r="F18" s="365">
        <v>379.96919999999994</v>
      </c>
      <c r="G18" s="366">
        <v>114</v>
      </c>
      <c r="H18" s="135">
        <v>1.34109624674842</v>
      </c>
      <c r="I18" s="121">
        <v>379.96919999999994</v>
      </c>
      <c r="J18" s="367">
        <f t="shared" si="0"/>
        <v>2.5002026480041017</v>
      </c>
      <c r="K18" s="135">
        <v>0.6196581196581197</v>
      </c>
    </row>
    <row r="19" spans="1:11" ht="12">
      <c r="A19" s="120" t="s">
        <v>352</v>
      </c>
      <c r="B19" s="121">
        <v>950</v>
      </c>
      <c r="C19" s="362" t="s">
        <v>376</v>
      </c>
      <c r="D19" s="363">
        <v>9498.67555</v>
      </c>
      <c r="E19" s="364">
        <v>8</v>
      </c>
      <c r="F19" s="365">
        <v>379.96919999999994</v>
      </c>
      <c r="G19" s="366">
        <v>114</v>
      </c>
      <c r="H19" s="135">
        <v>1.34109624674842</v>
      </c>
      <c r="I19" s="121">
        <v>379.96919999999994</v>
      </c>
      <c r="J19" s="367">
        <f t="shared" si="0"/>
        <v>2.5002026480041017</v>
      </c>
      <c r="K19" s="135">
        <v>0.6196581196581197</v>
      </c>
    </row>
    <row r="20" spans="1:11" ht="12">
      <c r="A20" s="120" t="s">
        <v>353</v>
      </c>
      <c r="B20" s="121">
        <v>950</v>
      </c>
      <c r="C20" s="362" t="s">
        <v>376</v>
      </c>
      <c r="D20" s="363">
        <v>9498.67555</v>
      </c>
      <c r="E20" s="364">
        <v>1</v>
      </c>
      <c r="F20" s="365">
        <v>629.90928</v>
      </c>
      <c r="G20" s="366">
        <v>189</v>
      </c>
      <c r="H20" s="135">
        <v>1.34109624674842</v>
      </c>
      <c r="I20" s="121">
        <v>379.96919999999994</v>
      </c>
      <c r="J20" s="367">
        <f t="shared" si="0"/>
        <v>2.5002026480041017</v>
      </c>
      <c r="K20" s="135">
        <v>0.6196581196581197</v>
      </c>
    </row>
    <row r="21" spans="1:11" ht="12">
      <c r="A21" s="120" t="s">
        <v>354</v>
      </c>
      <c r="B21" s="121">
        <v>950</v>
      </c>
      <c r="C21" s="362" t="s">
        <v>376</v>
      </c>
      <c r="D21" s="363">
        <v>9498.67555</v>
      </c>
      <c r="E21" s="364">
        <v>1</v>
      </c>
      <c r="F21" s="365">
        <v>629.90928</v>
      </c>
      <c r="G21" s="366">
        <v>189</v>
      </c>
      <c r="H21" s="135">
        <v>1.34109624674842</v>
      </c>
      <c r="I21" s="121">
        <v>379.96919999999994</v>
      </c>
      <c r="J21" s="367">
        <f t="shared" si="0"/>
        <v>2.5002026480041017</v>
      </c>
      <c r="K21" s="135">
        <v>0.6196581196581197</v>
      </c>
    </row>
    <row r="22" spans="1:11" ht="12">
      <c r="A22" s="120" t="s">
        <v>355</v>
      </c>
      <c r="B22" s="121">
        <v>950</v>
      </c>
      <c r="C22" s="362" t="s">
        <v>376</v>
      </c>
      <c r="D22" s="363">
        <v>9498.67555</v>
      </c>
      <c r="E22" s="364">
        <v>1</v>
      </c>
      <c r="F22" s="365">
        <v>629.90928</v>
      </c>
      <c r="G22" s="366">
        <v>189</v>
      </c>
      <c r="H22" s="135">
        <v>1.34109624674842</v>
      </c>
      <c r="I22" s="121">
        <v>379.96919999999994</v>
      </c>
      <c r="J22" s="367">
        <f t="shared" si="0"/>
        <v>2.5002026480041017</v>
      </c>
      <c r="K22" s="135">
        <v>0.6196581196581197</v>
      </c>
    </row>
    <row r="23" spans="1:11" ht="12">
      <c r="A23" s="120" t="s">
        <v>356</v>
      </c>
      <c r="B23" s="121">
        <v>950</v>
      </c>
      <c r="C23" s="362" t="s">
        <v>376</v>
      </c>
      <c r="D23" s="363">
        <v>9498.67555</v>
      </c>
      <c r="E23" s="364">
        <v>1</v>
      </c>
      <c r="F23" s="365">
        <v>629.90928</v>
      </c>
      <c r="G23" s="366">
        <v>189</v>
      </c>
      <c r="H23" s="135">
        <v>1.34109624674842</v>
      </c>
      <c r="I23" s="121">
        <v>379.96919999999994</v>
      </c>
      <c r="J23" s="367">
        <f t="shared" si="0"/>
        <v>2.5002026480041017</v>
      </c>
      <c r="K23" s="135">
        <v>0.6196581196581197</v>
      </c>
    </row>
    <row r="24" spans="1:11" ht="12">
      <c r="A24" s="120" t="s">
        <v>357</v>
      </c>
      <c r="B24" s="121">
        <v>950</v>
      </c>
      <c r="C24" s="362" t="s">
        <v>376</v>
      </c>
      <c r="D24" s="363">
        <v>9498.67555</v>
      </c>
      <c r="E24" s="364">
        <v>1</v>
      </c>
      <c r="F24" s="365">
        <v>379.96919999999994</v>
      </c>
      <c r="G24" s="366">
        <v>114</v>
      </c>
      <c r="H24" s="135">
        <v>1.34109624674842</v>
      </c>
      <c r="I24" s="121">
        <v>379.96919999999994</v>
      </c>
      <c r="J24" s="367">
        <f t="shared" si="0"/>
        <v>2.5002026480041017</v>
      </c>
      <c r="K24" s="135">
        <v>0.6196581196581197</v>
      </c>
    </row>
    <row r="25" spans="1:11" ht="12">
      <c r="A25" s="120" t="s">
        <v>358</v>
      </c>
      <c r="B25" s="121">
        <v>950</v>
      </c>
      <c r="C25" s="362" t="s">
        <v>376</v>
      </c>
      <c r="D25" s="363">
        <v>9498.67555</v>
      </c>
      <c r="E25" s="364">
        <v>1</v>
      </c>
      <c r="F25" s="365">
        <v>379.96919999999994</v>
      </c>
      <c r="G25" s="366">
        <v>114</v>
      </c>
      <c r="H25" s="135">
        <v>1.34109624674842</v>
      </c>
      <c r="I25" s="121">
        <v>379.96919999999994</v>
      </c>
      <c r="J25" s="367">
        <f t="shared" si="0"/>
        <v>2.5002026480041017</v>
      </c>
      <c r="K25" s="135">
        <v>0.6196581196581197</v>
      </c>
    </row>
    <row r="26" spans="1:11" ht="12">
      <c r="A26" s="120" t="s">
        <v>359</v>
      </c>
      <c r="B26" s="121">
        <v>950</v>
      </c>
      <c r="C26" s="362" t="s">
        <v>376</v>
      </c>
      <c r="D26" s="363">
        <v>9498.67555</v>
      </c>
      <c r="E26" s="364">
        <v>1</v>
      </c>
      <c r="F26" s="365">
        <v>379.96919999999994</v>
      </c>
      <c r="G26" s="366">
        <v>114</v>
      </c>
      <c r="H26" s="135">
        <v>1.34109624674842</v>
      </c>
      <c r="I26" s="121">
        <v>379.96919999999994</v>
      </c>
      <c r="J26" s="367">
        <f t="shared" si="0"/>
        <v>2.5002026480041017</v>
      </c>
      <c r="K26" s="135">
        <v>0.6196581196581197</v>
      </c>
    </row>
    <row r="27" spans="1:11" ht="12">
      <c r="A27" s="120" t="s">
        <v>360</v>
      </c>
      <c r="B27" s="121">
        <v>950</v>
      </c>
      <c r="C27" s="362" t="s">
        <v>376</v>
      </c>
      <c r="D27" s="363">
        <v>9498.67555</v>
      </c>
      <c r="E27" s="364">
        <v>1</v>
      </c>
      <c r="F27" s="365">
        <v>379.96919999999994</v>
      </c>
      <c r="G27" s="366">
        <v>114</v>
      </c>
      <c r="H27" s="135">
        <v>1.34109624674842</v>
      </c>
      <c r="I27" s="121">
        <v>379.96919999999994</v>
      </c>
      <c r="J27" s="367">
        <f t="shared" si="0"/>
        <v>2.5002026480041017</v>
      </c>
      <c r="K27" s="135">
        <v>0.6196581196581197</v>
      </c>
    </row>
    <row r="28" spans="1:11" ht="14.25">
      <c r="A28" s="120" t="s">
        <v>393</v>
      </c>
      <c r="B28" s="121">
        <v>836</v>
      </c>
      <c r="C28" s="362" t="s">
        <v>47</v>
      </c>
      <c r="D28" s="363">
        <v>8358.707349999999</v>
      </c>
      <c r="E28" s="364">
        <v>1</v>
      </c>
      <c r="F28" s="365">
        <v>110.00808</v>
      </c>
      <c r="G28" s="366">
        <v>24.003719999999998</v>
      </c>
      <c r="H28" s="135">
        <v>0.5515979189892234</v>
      </c>
      <c r="I28" s="137">
        <v>0</v>
      </c>
      <c r="J28" s="121">
        <v>0</v>
      </c>
      <c r="K28" s="135">
        <v>24.56</v>
      </c>
    </row>
    <row r="29" spans="1:11" ht="12">
      <c r="A29" s="120" t="s">
        <v>363</v>
      </c>
      <c r="B29" s="121">
        <v>836</v>
      </c>
      <c r="C29" s="362" t="s">
        <v>47</v>
      </c>
      <c r="D29" s="363">
        <v>8358.707349999999</v>
      </c>
      <c r="E29" s="364">
        <v>1</v>
      </c>
      <c r="F29" s="365">
        <v>110.00808</v>
      </c>
      <c r="G29" s="366">
        <v>24.003719999999998</v>
      </c>
      <c r="H29" s="135">
        <v>0.5515979189892234</v>
      </c>
      <c r="I29" s="137">
        <v>0</v>
      </c>
      <c r="J29" s="121">
        <v>0</v>
      </c>
      <c r="K29" s="137">
        <v>0</v>
      </c>
    </row>
    <row r="30" spans="1:11" ht="12">
      <c r="A30" s="122" t="s">
        <v>364</v>
      </c>
      <c r="B30" s="121">
        <v>836</v>
      </c>
      <c r="C30" s="362" t="s">
        <v>47</v>
      </c>
      <c r="D30" s="363">
        <v>8358.707349999999</v>
      </c>
      <c r="E30" s="364">
        <v>8</v>
      </c>
      <c r="F30" s="365">
        <v>110.00808</v>
      </c>
      <c r="G30" s="366">
        <v>24.003719999999998</v>
      </c>
      <c r="H30" s="135">
        <v>0.5515979189892234</v>
      </c>
      <c r="I30" s="137">
        <v>0</v>
      </c>
      <c r="J30" s="121">
        <v>0</v>
      </c>
      <c r="K30" s="137">
        <v>0</v>
      </c>
    </row>
    <row r="31" spans="1:11" ht="15">
      <c r="A31" s="123" t="s">
        <v>390</v>
      </c>
      <c r="B31" s="124">
        <f>SUMPRODUCT(B4:B30,$E4:$E30)</f>
        <v>84360</v>
      </c>
      <c r="C31" s="114"/>
      <c r="D31" s="124">
        <f>SUMPRODUCT(D4:D30,$E4:$E30)</f>
        <v>843481.1175000004</v>
      </c>
      <c r="E31" s="114"/>
      <c r="F31" s="124">
        <f>SUMPRODUCT(F4:F30,$E4:$E30)</f>
        <v>41495.21999999999</v>
      </c>
      <c r="G31" s="124">
        <f>SUMPRODUCT(G4:G30,$E4:$E30)</f>
        <v>12360.0372</v>
      </c>
      <c r="H31" s="114"/>
      <c r="I31" s="114"/>
      <c r="J31" s="125">
        <f>SUMPRODUCT(J4:J30,$E4:$E30)</f>
        <v>198.5160902515256</v>
      </c>
      <c r="K31" s="114"/>
    </row>
    <row r="32" spans="1:13" ht="12.75">
      <c r="A32" s="126" t="s">
        <v>391</v>
      </c>
      <c r="B32" s="114"/>
      <c r="C32" s="114"/>
      <c r="D32" s="114"/>
      <c r="E32" s="114"/>
      <c r="F32" s="114"/>
      <c r="G32" s="114"/>
      <c r="H32" s="127">
        <f>SUMPRODUCT($E$4:$E$30,$B$4:$B$30,H4:H30)/$B$31</f>
        <v>1.2601548664048665</v>
      </c>
      <c r="I32" s="127">
        <f>SUMPRODUCT($E$4:$E$30,$B$4:$B$30,I4:I30)/$B$31</f>
        <v>348.73299324324296</v>
      </c>
      <c r="J32" s="114"/>
      <c r="K32" s="127">
        <f>SUMPRODUCT($E$4:$E$30,$B$4:$B$30,K4:K30)/$B$31</f>
        <v>0.8016379456379455</v>
      </c>
      <c r="M32" s="130"/>
    </row>
    <row r="33" spans="1:11" ht="12.75">
      <c r="A33" s="128" t="s">
        <v>366</v>
      </c>
      <c r="B33" s="129"/>
      <c r="C33" s="129"/>
      <c r="D33" s="129"/>
      <c r="E33" s="64"/>
      <c r="F33" s="113"/>
      <c r="G33" s="64"/>
      <c r="H33" s="98"/>
      <c r="I33" s="98"/>
      <c r="J33" s="98"/>
      <c r="K33" s="99"/>
    </row>
    <row r="34" spans="1:11" ht="12">
      <c r="A34" s="368" t="s">
        <v>394</v>
      </c>
      <c r="B34" s="369"/>
      <c r="C34" s="369"/>
      <c r="D34" s="369"/>
      <c r="E34" s="369"/>
      <c r="F34" s="369"/>
      <c r="G34" s="369"/>
      <c r="H34" s="369"/>
      <c r="I34" s="369"/>
      <c r="J34" s="369"/>
      <c r="K34" s="369"/>
    </row>
    <row r="35" spans="1:11" ht="12">
      <c r="A35" s="370" t="s">
        <v>392</v>
      </c>
      <c r="B35" s="369"/>
      <c r="C35" s="369"/>
      <c r="D35" s="369"/>
      <c r="E35" s="369"/>
      <c r="F35" s="369"/>
      <c r="G35" s="369"/>
      <c r="H35" s="369"/>
      <c r="I35" s="369"/>
      <c r="J35" s="369"/>
      <c r="K35" s="369"/>
    </row>
    <row r="36" spans="1:11" ht="12">
      <c r="A36" s="370" t="s">
        <v>432</v>
      </c>
      <c r="B36" s="369"/>
      <c r="C36" s="369"/>
      <c r="D36" s="369"/>
      <c r="E36" s="369"/>
      <c r="F36" s="369"/>
      <c r="G36" s="369"/>
      <c r="H36" s="369"/>
      <c r="I36" s="369"/>
      <c r="J36" s="369"/>
      <c r="K36" s="36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42"/>
  <sheetViews>
    <sheetView zoomScalePageLayoutView="0" workbookViewId="0" topLeftCell="A1">
      <selection activeCell="D36" sqref="D36"/>
    </sheetView>
  </sheetViews>
  <sheetFormatPr defaultColWidth="9.33203125" defaultRowHeight="10.5"/>
  <cols>
    <col min="1" max="1" width="25.83203125" style="0" customWidth="1"/>
    <col min="2" max="2" width="13" style="0" customWidth="1"/>
    <col min="3" max="3" width="15" style="0" customWidth="1"/>
    <col min="4" max="4" width="41.5" style="0" customWidth="1"/>
    <col min="5" max="5" width="19.83203125" style="0" bestFit="1" customWidth="1"/>
    <col min="6" max="11" width="12.83203125" style="0" customWidth="1"/>
  </cols>
  <sheetData>
    <row r="1" spans="1:11" ht="15">
      <c r="A1" s="106" t="s">
        <v>323</v>
      </c>
      <c r="B1" s="62"/>
      <c r="C1" s="62"/>
      <c r="D1" s="63"/>
      <c r="E1" s="63"/>
      <c r="F1" s="64"/>
      <c r="G1" s="64"/>
      <c r="H1" s="64"/>
      <c r="I1" s="64"/>
      <c r="J1" s="64"/>
      <c r="K1" s="64"/>
    </row>
    <row r="2" spans="1:11" ht="15">
      <c r="A2" s="106"/>
      <c r="B2" s="62"/>
      <c r="C2" s="62"/>
      <c r="D2" s="63"/>
      <c r="E2" s="63"/>
      <c r="F2" s="64"/>
      <c r="G2" s="64"/>
      <c r="H2" s="64"/>
      <c r="I2" s="64"/>
      <c r="J2" s="64"/>
      <c r="K2" s="64"/>
    </row>
    <row r="3" spans="1:11" ht="28.5" customHeight="1">
      <c r="A3" s="65"/>
      <c r="B3" s="65"/>
      <c r="C3" s="65"/>
      <c r="D3" s="232"/>
      <c r="E3" s="255" t="s">
        <v>324</v>
      </c>
      <c r="F3" s="585" t="s">
        <v>325</v>
      </c>
      <c r="G3" s="585"/>
      <c r="H3" s="586"/>
      <c r="I3" s="587" t="s">
        <v>326</v>
      </c>
      <c r="J3" s="585"/>
      <c r="K3" s="586"/>
    </row>
    <row r="4" spans="1:11" ht="25.5">
      <c r="A4" s="66" t="s">
        <v>327</v>
      </c>
      <c r="B4" s="67" t="s">
        <v>328</v>
      </c>
      <c r="C4" s="67" t="s">
        <v>329</v>
      </c>
      <c r="D4" s="68" t="s">
        <v>330</v>
      </c>
      <c r="E4" s="69" t="s">
        <v>331</v>
      </c>
      <c r="F4" s="102" t="s">
        <v>332</v>
      </c>
      <c r="G4" s="102" t="s">
        <v>333</v>
      </c>
      <c r="H4" s="103" t="s">
        <v>334</v>
      </c>
      <c r="I4" s="104" t="s">
        <v>332</v>
      </c>
      <c r="J4" s="107" t="s">
        <v>333</v>
      </c>
      <c r="K4" s="105" t="s">
        <v>334</v>
      </c>
    </row>
    <row r="5" spans="1:11" ht="12">
      <c r="A5" s="70" t="s">
        <v>335</v>
      </c>
      <c r="B5" s="71">
        <v>950</v>
      </c>
      <c r="C5" s="72">
        <v>1</v>
      </c>
      <c r="D5" s="73" t="s">
        <v>336</v>
      </c>
      <c r="E5" s="74">
        <v>2</v>
      </c>
      <c r="F5" s="75">
        <v>55</v>
      </c>
      <c r="G5" s="108">
        <v>55</v>
      </c>
      <c r="H5" s="76">
        <v>55</v>
      </c>
      <c r="I5" s="77">
        <f>IF(F5="NA","NA",F5/$B5)</f>
        <v>0.05789473684210526</v>
      </c>
      <c r="J5" s="77">
        <f aca="true" t="shared" si="0" ref="J5:K20">IF(G5="NA","NA",G5/$B5)</f>
        <v>0.05789473684210526</v>
      </c>
      <c r="K5" s="78">
        <f t="shared" si="0"/>
        <v>0.05789473684210526</v>
      </c>
    </row>
    <row r="6" spans="1:11" ht="12">
      <c r="A6" s="79" t="s">
        <v>337</v>
      </c>
      <c r="B6" s="80">
        <v>950</v>
      </c>
      <c r="C6" s="72">
        <v>1</v>
      </c>
      <c r="D6" s="73" t="s">
        <v>336</v>
      </c>
      <c r="E6" s="74">
        <v>2</v>
      </c>
      <c r="F6" s="84">
        <v>55</v>
      </c>
      <c r="G6" s="109">
        <v>55</v>
      </c>
      <c r="H6" s="85">
        <v>55</v>
      </c>
      <c r="I6" s="77">
        <f aca="true" t="shared" si="1" ref="I6:I31">IF(F6="NA","NA",F6/$B6)</f>
        <v>0.05789473684210526</v>
      </c>
      <c r="J6" s="77">
        <f t="shared" si="0"/>
        <v>0.05789473684210526</v>
      </c>
      <c r="K6" s="78">
        <f t="shared" si="0"/>
        <v>0.05789473684210526</v>
      </c>
    </row>
    <row r="7" spans="1:11" ht="12">
      <c r="A7" s="79" t="s">
        <v>338</v>
      </c>
      <c r="B7" s="80">
        <v>950</v>
      </c>
      <c r="C7" s="72">
        <v>1</v>
      </c>
      <c r="D7" s="73" t="s">
        <v>339</v>
      </c>
      <c r="E7" s="74">
        <v>4.75</v>
      </c>
      <c r="F7" s="84">
        <v>95</v>
      </c>
      <c r="G7" s="109">
        <v>80.75</v>
      </c>
      <c r="H7" s="85">
        <v>80.75</v>
      </c>
      <c r="I7" s="77">
        <f t="shared" si="1"/>
        <v>0.1</v>
      </c>
      <c r="J7" s="77">
        <f t="shared" si="0"/>
        <v>0.085</v>
      </c>
      <c r="K7" s="78">
        <f t="shared" si="0"/>
        <v>0.085</v>
      </c>
    </row>
    <row r="8" spans="1:11" ht="12">
      <c r="A8" s="79" t="s">
        <v>340</v>
      </c>
      <c r="B8" s="80">
        <v>950</v>
      </c>
      <c r="C8" s="72">
        <v>1</v>
      </c>
      <c r="D8" s="73" t="s">
        <v>336</v>
      </c>
      <c r="E8" s="74">
        <v>2</v>
      </c>
      <c r="F8" s="84">
        <v>55</v>
      </c>
      <c r="G8" s="109">
        <v>55</v>
      </c>
      <c r="H8" s="85">
        <v>55</v>
      </c>
      <c r="I8" s="77">
        <f t="shared" si="1"/>
        <v>0.05789473684210526</v>
      </c>
      <c r="J8" s="77">
        <f t="shared" si="0"/>
        <v>0.05789473684210526</v>
      </c>
      <c r="K8" s="78">
        <f t="shared" si="0"/>
        <v>0.05789473684210526</v>
      </c>
    </row>
    <row r="9" spans="1:11" ht="12">
      <c r="A9" s="79" t="s">
        <v>341</v>
      </c>
      <c r="B9" s="80">
        <v>950</v>
      </c>
      <c r="C9" s="72">
        <v>1</v>
      </c>
      <c r="D9" s="73" t="s">
        <v>336</v>
      </c>
      <c r="E9" s="74">
        <v>2</v>
      </c>
      <c r="F9" s="84">
        <v>55</v>
      </c>
      <c r="G9" s="109">
        <v>55</v>
      </c>
      <c r="H9" s="85">
        <v>55</v>
      </c>
      <c r="I9" s="77">
        <f t="shared" si="1"/>
        <v>0.05789473684210526</v>
      </c>
      <c r="J9" s="77">
        <f t="shared" si="0"/>
        <v>0.05789473684210526</v>
      </c>
      <c r="K9" s="78">
        <f t="shared" si="0"/>
        <v>0.05789473684210526</v>
      </c>
    </row>
    <row r="10" spans="1:11" ht="12">
      <c r="A10" s="79" t="s">
        <v>342</v>
      </c>
      <c r="B10" s="80">
        <v>950</v>
      </c>
      <c r="C10" s="72">
        <v>1</v>
      </c>
      <c r="D10" s="73" t="s">
        <v>336</v>
      </c>
      <c r="E10" s="74">
        <v>2</v>
      </c>
      <c r="F10" s="84">
        <v>55</v>
      </c>
      <c r="G10" s="109">
        <v>55</v>
      </c>
      <c r="H10" s="85">
        <v>55</v>
      </c>
      <c r="I10" s="77">
        <f t="shared" si="1"/>
        <v>0.05789473684210526</v>
      </c>
      <c r="J10" s="77">
        <f t="shared" si="0"/>
        <v>0.05789473684210526</v>
      </c>
      <c r="K10" s="78">
        <f t="shared" si="0"/>
        <v>0.05789473684210526</v>
      </c>
    </row>
    <row r="11" spans="1:11" ht="12">
      <c r="A11" s="79" t="s">
        <v>343</v>
      </c>
      <c r="B11" s="80">
        <v>950</v>
      </c>
      <c r="C11" s="72">
        <v>1</v>
      </c>
      <c r="D11" s="73" t="s">
        <v>336</v>
      </c>
      <c r="E11" s="74">
        <v>2</v>
      </c>
      <c r="F11" s="84">
        <v>55</v>
      </c>
      <c r="G11" s="109">
        <v>55</v>
      </c>
      <c r="H11" s="85">
        <v>55</v>
      </c>
      <c r="I11" s="77">
        <f t="shared" si="1"/>
        <v>0.05789473684210526</v>
      </c>
      <c r="J11" s="77">
        <f t="shared" si="0"/>
        <v>0.05789473684210526</v>
      </c>
      <c r="K11" s="78">
        <f t="shared" si="0"/>
        <v>0.05789473684210526</v>
      </c>
    </row>
    <row r="12" spans="1:11" ht="12">
      <c r="A12" s="79" t="s">
        <v>344</v>
      </c>
      <c r="B12" s="80">
        <v>950</v>
      </c>
      <c r="C12" s="72">
        <v>1</v>
      </c>
      <c r="D12" s="73" t="s">
        <v>336</v>
      </c>
      <c r="E12" s="74">
        <v>2</v>
      </c>
      <c r="F12" s="84">
        <v>55</v>
      </c>
      <c r="G12" s="109">
        <v>55</v>
      </c>
      <c r="H12" s="85">
        <v>55</v>
      </c>
      <c r="I12" s="77">
        <f t="shared" si="1"/>
        <v>0.05789473684210526</v>
      </c>
      <c r="J12" s="77">
        <f t="shared" si="0"/>
        <v>0.05789473684210526</v>
      </c>
      <c r="K12" s="78">
        <f t="shared" si="0"/>
        <v>0.05789473684210526</v>
      </c>
    </row>
    <row r="13" spans="1:11" ht="12">
      <c r="A13" s="79" t="s">
        <v>345</v>
      </c>
      <c r="B13" s="80">
        <v>950</v>
      </c>
      <c r="C13" s="72">
        <v>8</v>
      </c>
      <c r="D13" s="73" t="s">
        <v>336</v>
      </c>
      <c r="E13" s="74">
        <v>2</v>
      </c>
      <c r="F13" s="84">
        <v>55</v>
      </c>
      <c r="G13" s="109">
        <v>55</v>
      </c>
      <c r="H13" s="85">
        <v>55</v>
      </c>
      <c r="I13" s="77">
        <f t="shared" si="1"/>
        <v>0.05789473684210526</v>
      </c>
      <c r="J13" s="77">
        <f t="shared" si="0"/>
        <v>0.05789473684210526</v>
      </c>
      <c r="K13" s="78">
        <f t="shared" si="0"/>
        <v>0.05789473684210526</v>
      </c>
    </row>
    <row r="14" spans="1:11" ht="12">
      <c r="A14" s="79" t="s">
        <v>346</v>
      </c>
      <c r="B14" s="80">
        <v>950</v>
      </c>
      <c r="C14" s="72">
        <v>8</v>
      </c>
      <c r="D14" s="73" t="s">
        <v>336</v>
      </c>
      <c r="E14" s="74">
        <v>2</v>
      </c>
      <c r="F14" s="84">
        <v>55</v>
      </c>
      <c r="G14" s="109">
        <v>55</v>
      </c>
      <c r="H14" s="85">
        <v>55</v>
      </c>
      <c r="I14" s="77">
        <f t="shared" si="1"/>
        <v>0.05789473684210526</v>
      </c>
      <c r="J14" s="77">
        <f t="shared" si="0"/>
        <v>0.05789473684210526</v>
      </c>
      <c r="K14" s="78">
        <f t="shared" si="0"/>
        <v>0.05789473684210526</v>
      </c>
    </row>
    <row r="15" spans="1:11" ht="12">
      <c r="A15" s="79" t="s">
        <v>347</v>
      </c>
      <c r="B15" s="80">
        <v>950</v>
      </c>
      <c r="C15" s="72">
        <v>8</v>
      </c>
      <c r="D15" s="73" t="s">
        <v>336</v>
      </c>
      <c r="E15" s="74">
        <v>2</v>
      </c>
      <c r="F15" s="84">
        <v>55</v>
      </c>
      <c r="G15" s="109">
        <v>55</v>
      </c>
      <c r="H15" s="85">
        <v>55</v>
      </c>
      <c r="I15" s="77">
        <f t="shared" si="1"/>
        <v>0.05789473684210526</v>
      </c>
      <c r="J15" s="77">
        <f t="shared" si="0"/>
        <v>0.05789473684210526</v>
      </c>
      <c r="K15" s="78">
        <f t="shared" si="0"/>
        <v>0.05789473684210526</v>
      </c>
    </row>
    <row r="16" spans="1:11" ht="12">
      <c r="A16" s="79" t="s">
        <v>348</v>
      </c>
      <c r="B16" s="80">
        <v>950</v>
      </c>
      <c r="C16" s="72">
        <v>8</v>
      </c>
      <c r="D16" s="73" t="s">
        <v>336</v>
      </c>
      <c r="E16" s="74">
        <v>2</v>
      </c>
      <c r="F16" s="84">
        <v>55</v>
      </c>
      <c r="G16" s="109">
        <v>55</v>
      </c>
      <c r="H16" s="85">
        <v>55</v>
      </c>
      <c r="I16" s="77">
        <f t="shared" si="1"/>
        <v>0.05789473684210526</v>
      </c>
      <c r="J16" s="77">
        <f t="shared" si="0"/>
        <v>0.05789473684210526</v>
      </c>
      <c r="K16" s="78">
        <f t="shared" si="0"/>
        <v>0.05789473684210526</v>
      </c>
    </row>
    <row r="17" spans="1:11" ht="12">
      <c r="A17" s="79" t="s">
        <v>349</v>
      </c>
      <c r="B17" s="80">
        <v>950</v>
      </c>
      <c r="C17" s="72">
        <v>8</v>
      </c>
      <c r="D17" s="73" t="s">
        <v>336</v>
      </c>
      <c r="E17" s="74">
        <v>2</v>
      </c>
      <c r="F17" s="84">
        <v>55</v>
      </c>
      <c r="G17" s="109">
        <v>55</v>
      </c>
      <c r="H17" s="85">
        <v>55</v>
      </c>
      <c r="I17" s="77">
        <f t="shared" si="1"/>
        <v>0.05789473684210526</v>
      </c>
      <c r="J17" s="77">
        <f t="shared" si="0"/>
        <v>0.05789473684210526</v>
      </c>
      <c r="K17" s="78">
        <f t="shared" si="0"/>
        <v>0.05789473684210526</v>
      </c>
    </row>
    <row r="18" spans="1:11" ht="12">
      <c r="A18" s="79" t="s">
        <v>350</v>
      </c>
      <c r="B18" s="80">
        <v>950</v>
      </c>
      <c r="C18" s="72">
        <v>8</v>
      </c>
      <c r="D18" s="73" t="s">
        <v>336</v>
      </c>
      <c r="E18" s="74">
        <v>2</v>
      </c>
      <c r="F18" s="84">
        <v>55</v>
      </c>
      <c r="G18" s="109">
        <v>55</v>
      </c>
      <c r="H18" s="85">
        <v>55</v>
      </c>
      <c r="I18" s="77">
        <f t="shared" si="1"/>
        <v>0.05789473684210526</v>
      </c>
      <c r="J18" s="77">
        <f t="shared" si="0"/>
        <v>0.05789473684210526</v>
      </c>
      <c r="K18" s="78">
        <f t="shared" si="0"/>
        <v>0.05789473684210526</v>
      </c>
    </row>
    <row r="19" spans="1:11" ht="12">
      <c r="A19" s="79" t="s">
        <v>351</v>
      </c>
      <c r="B19" s="80">
        <v>950</v>
      </c>
      <c r="C19" s="72">
        <v>8</v>
      </c>
      <c r="D19" s="73" t="s">
        <v>336</v>
      </c>
      <c r="E19" s="74">
        <v>2</v>
      </c>
      <c r="F19" s="84">
        <v>55</v>
      </c>
      <c r="G19" s="109">
        <v>55</v>
      </c>
      <c r="H19" s="85">
        <v>55</v>
      </c>
      <c r="I19" s="77">
        <f t="shared" si="1"/>
        <v>0.05789473684210526</v>
      </c>
      <c r="J19" s="77">
        <f t="shared" si="0"/>
        <v>0.05789473684210526</v>
      </c>
      <c r="K19" s="78">
        <f t="shared" si="0"/>
        <v>0.05789473684210526</v>
      </c>
    </row>
    <row r="20" spans="1:11" ht="12">
      <c r="A20" s="79" t="s">
        <v>352</v>
      </c>
      <c r="B20" s="80">
        <v>950</v>
      </c>
      <c r="C20" s="72">
        <v>8</v>
      </c>
      <c r="D20" s="73" t="s">
        <v>336</v>
      </c>
      <c r="E20" s="74">
        <v>2</v>
      </c>
      <c r="F20" s="84">
        <v>55</v>
      </c>
      <c r="G20" s="109">
        <v>55</v>
      </c>
      <c r="H20" s="85">
        <v>55</v>
      </c>
      <c r="I20" s="77">
        <f t="shared" si="1"/>
        <v>0.05789473684210526</v>
      </c>
      <c r="J20" s="77">
        <f t="shared" si="0"/>
        <v>0.05789473684210526</v>
      </c>
      <c r="K20" s="78">
        <f t="shared" si="0"/>
        <v>0.05789473684210526</v>
      </c>
    </row>
    <row r="21" spans="1:11" ht="12">
      <c r="A21" s="79" t="s">
        <v>353</v>
      </c>
      <c r="B21" s="80">
        <v>950</v>
      </c>
      <c r="C21" s="72">
        <v>1</v>
      </c>
      <c r="D21" s="73" t="s">
        <v>336</v>
      </c>
      <c r="E21" s="74">
        <v>2</v>
      </c>
      <c r="F21" s="84">
        <v>55</v>
      </c>
      <c r="G21" s="109">
        <v>55</v>
      </c>
      <c r="H21" s="85">
        <v>55</v>
      </c>
      <c r="I21" s="77">
        <f t="shared" si="1"/>
        <v>0.05789473684210526</v>
      </c>
      <c r="J21" s="77">
        <f aca="true" t="shared" si="2" ref="J21:J31">IF(G21="NA","NA",G21/$B21)</f>
        <v>0.05789473684210526</v>
      </c>
      <c r="K21" s="78">
        <f aca="true" t="shared" si="3" ref="K21:K31">IF(H21="NA","NA",H21/$B21)</f>
        <v>0.05789473684210526</v>
      </c>
    </row>
    <row r="22" spans="1:11" ht="12">
      <c r="A22" s="79" t="s">
        <v>354</v>
      </c>
      <c r="B22" s="80">
        <v>950</v>
      </c>
      <c r="C22" s="72">
        <v>1</v>
      </c>
      <c r="D22" s="73" t="s">
        <v>336</v>
      </c>
      <c r="E22" s="74">
        <v>2</v>
      </c>
      <c r="F22" s="84">
        <v>55</v>
      </c>
      <c r="G22" s="109">
        <v>55</v>
      </c>
      <c r="H22" s="85">
        <v>55</v>
      </c>
      <c r="I22" s="77">
        <f t="shared" si="1"/>
        <v>0.05789473684210526</v>
      </c>
      <c r="J22" s="77">
        <f t="shared" si="2"/>
        <v>0.05789473684210526</v>
      </c>
      <c r="K22" s="78">
        <f t="shared" si="3"/>
        <v>0.05789473684210526</v>
      </c>
    </row>
    <row r="23" spans="1:11" ht="12">
      <c r="A23" s="79" t="s">
        <v>355</v>
      </c>
      <c r="B23" s="80">
        <v>950</v>
      </c>
      <c r="C23" s="72">
        <v>1</v>
      </c>
      <c r="D23" s="73" t="s">
        <v>336</v>
      </c>
      <c r="E23" s="74">
        <v>2</v>
      </c>
      <c r="F23" s="84">
        <v>55</v>
      </c>
      <c r="G23" s="109">
        <v>55</v>
      </c>
      <c r="H23" s="85">
        <v>55</v>
      </c>
      <c r="I23" s="77">
        <f t="shared" si="1"/>
        <v>0.05789473684210526</v>
      </c>
      <c r="J23" s="77">
        <f t="shared" si="2"/>
        <v>0.05789473684210526</v>
      </c>
      <c r="K23" s="78">
        <f t="shared" si="3"/>
        <v>0.05789473684210526</v>
      </c>
    </row>
    <row r="24" spans="1:11" ht="12">
      <c r="A24" s="79" t="s">
        <v>356</v>
      </c>
      <c r="B24" s="80">
        <v>950</v>
      </c>
      <c r="C24" s="72">
        <v>1</v>
      </c>
      <c r="D24" s="73" t="s">
        <v>336</v>
      </c>
      <c r="E24" s="74">
        <v>2</v>
      </c>
      <c r="F24" s="84">
        <v>55</v>
      </c>
      <c r="G24" s="109">
        <v>55</v>
      </c>
      <c r="H24" s="85">
        <v>55</v>
      </c>
      <c r="I24" s="77">
        <f t="shared" si="1"/>
        <v>0.05789473684210526</v>
      </c>
      <c r="J24" s="77">
        <f t="shared" si="2"/>
        <v>0.05789473684210526</v>
      </c>
      <c r="K24" s="78">
        <f t="shared" si="3"/>
        <v>0.05789473684210526</v>
      </c>
    </row>
    <row r="25" spans="1:11" ht="12">
      <c r="A25" s="79" t="s">
        <v>357</v>
      </c>
      <c r="B25" s="80">
        <v>950</v>
      </c>
      <c r="C25" s="72">
        <v>1</v>
      </c>
      <c r="D25" s="73" t="s">
        <v>336</v>
      </c>
      <c r="E25" s="74">
        <v>2</v>
      </c>
      <c r="F25" s="84">
        <v>55</v>
      </c>
      <c r="G25" s="109">
        <v>55</v>
      </c>
      <c r="H25" s="85">
        <v>55</v>
      </c>
      <c r="I25" s="77">
        <f t="shared" si="1"/>
        <v>0.05789473684210526</v>
      </c>
      <c r="J25" s="77">
        <f t="shared" si="2"/>
        <v>0.05789473684210526</v>
      </c>
      <c r="K25" s="78">
        <f t="shared" si="3"/>
        <v>0.05789473684210526</v>
      </c>
    </row>
    <row r="26" spans="1:11" ht="12">
      <c r="A26" s="79" t="s">
        <v>358</v>
      </c>
      <c r="B26" s="80">
        <v>950</v>
      </c>
      <c r="C26" s="72">
        <v>1</v>
      </c>
      <c r="D26" s="73" t="s">
        <v>336</v>
      </c>
      <c r="E26" s="74">
        <v>2</v>
      </c>
      <c r="F26" s="84">
        <v>55</v>
      </c>
      <c r="G26" s="109">
        <v>55</v>
      </c>
      <c r="H26" s="85">
        <v>55</v>
      </c>
      <c r="I26" s="77">
        <f t="shared" si="1"/>
        <v>0.05789473684210526</v>
      </c>
      <c r="J26" s="77">
        <f t="shared" si="2"/>
        <v>0.05789473684210526</v>
      </c>
      <c r="K26" s="78">
        <f t="shared" si="3"/>
        <v>0.05789473684210526</v>
      </c>
    </row>
    <row r="27" spans="1:11" ht="12">
      <c r="A27" s="79" t="s">
        <v>359</v>
      </c>
      <c r="B27" s="80">
        <v>950</v>
      </c>
      <c r="C27" s="72">
        <v>1</v>
      </c>
      <c r="D27" s="73" t="s">
        <v>336</v>
      </c>
      <c r="E27" s="74">
        <v>2</v>
      </c>
      <c r="F27" s="84">
        <v>55</v>
      </c>
      <c r="G27" s="109">
        <v>55</v>
      </c>
      <c r="H27" s="85">
        <v>55</v>
      </c>
      <c r="I27" s="77">
        <f t="shared" si="1"/>
        <v>0.05789473684210526</v>
      </c>
      <c r="J27" s="77">
        <f t="shared" si="2"/>
        <v>0.05789473684210526</v>
      </c>
      <c r="K27" s="78">
        <f t="shared" si="3"/>
        <v>0.05789473684210526</v>
      </c>
    </row>
    <row r="28" spans="1:11" ht="12">
      <c r="A28" s="79" t="s">
        <v>360</v>
      </c>
      <c r="B28" s="80">
        <v>950</v>
      </c>
      <c r="C28" s="72">
        <v>1</v>
      </c>
      <c r="D28" s="73" t="s">
        <v>336</v>
      </c>
      <c r="E28" s="74">
        <v>2</v>
      </c>
      <c r="F28" s="84">
        <v>55</v>
      </c>
      <c r="G28" s="109">
        <v>55</v>
      </c>
      <c r="H28" s="85">
        <v>55</v>
      </c>
      <c r="I28" s="77">
        <f t="shared" si="1"/>
        <v>0.05789473684210526</v>
      </c>
      <c r="J28" s="77">
        <f t="shared" si="2"/>
        <v>0.05789473684210526</v>
      </c>
      <c r="K28" s="78">
        <f t="shared" si="3"/>
        <v>0.05789473684210526</v>
      </c>
    </row>
    <row r="29" spans="1:11" ht="12">
      <c r="A29" s="79" t="s">
        <v>361</v>
      </c>
      <c r="B29" s="80">
        <v>836</v>
      </c>
      <c r="C29" s="72">
        <v>1</v>
      </c>
      <c r="D29" s="73" t="s">
        <v>362</v>
      </c>
      <c r="E29" s="74">
        <v>0</v>
      </c>
      <c r="F29" s="81">
        <v>41.800000000000004</v>
      </c>
      <c r="G29" s="82">
        <v>50.16</v>
      </c>
      <c r="H29" s="83">
        <v>50.16</v>
      </c>
      <c r="I29" s="77">
        <f t="shared" si="1"/>
        <v>0.05</v>
      </c>
      <c r="J29" s="77">
        <f t="shared" si="2"/>
        <v>0.06</v>
      </c>
      <c r="K29" s="78">
        <f t="shared" si="3"/>
        <v>0.06</v>
      </c>
    </row>
    <row r="30" spans="1:11" ht="12">
      <c r="A30" s="79" t="s">
        <v>363</v>
      </c>
      <c r="B30" s="80">
        <v>836</v>
      </c>
      <c r="C30" s="72">
        <v>1</v>
      </c>
      <c r="D30" s="73" t="s">
        <v>362</v>
      </c>
      <c r="E30" s="74">
        <v>0</v>
      </c>
      <c r="F30" s="81">
        <v>41.800000000000004</v>
      </c>
      <c r="G30" s="82">
        <v>50.16</v>
      </c>
      <c r="H30" s="83">
        <v>50.16</v>
      </c>
      <c r="I30" s="77">
        <f t="shared" si="1"/>
        <v>0.05</v>
      </c>
      <c r="J30" s="77">
        <f t="shared" si="2"/>
        <v>0.06</v>
      </c>
      <c r="K30" s="78">
        <f t="shared" si="3"/>
        <v>0.06</v>
      </c>
    </row>
    <row r="31" spans="1:11" ht="12">
      <c r="A31" s="86" t="s">
        <v>364</v>
      </c>
      <c r="B31" s="80">
        <v>836</v>
      </c>
      <c r="C31" s="72">
        <v>8</v>
      </c>
      <c r="D31" s="73" t="s">
        <v>362</v>
      </c>
      <c r="E31" s="87">
        <v>0</v>
      </c>
      <c r="F31" s="81">
        <v>41.800000000000004</v>
      </c>
      <c r="G31" s="82">
        <v>50.16</v>
      </c>
      <c r="H31" s="83">
        <v>50.16</v>
      </c>
      <c r="I31" s="77">
        <f t="shared" si="1"/>
        <v>0.05</v>
      </c>
      <c r="J31" s="77">
        <f t="shared" si="2"/>
        <v>0.06</v>
      </c>
      <c r="K31" s="78">
        <f t="shared" si="3"/>
        <v>0.06</v>
      </c>
    </row>
    <row r="32" spans="1:11" ht="12.75">
      <c r="A32" s="88" t="s">
        <v>365</v>
      </c>
      <c r="B32" s="89">
        <f>SUMPRODUCT(B5:B31,$C5:$C31)</f>
        <v>84360</v>
      </c>
      <c r="C32" s="90"/>
      <c r="D32" s="91"/>
      <c r="E32" s="89">
        <f aca="true" t="shared" si="4" ref="E32:K32">SUMPRODUCT(E5:E31,$C5:$C31)</f>
        <v>162.75</v>
      </c>
      <c r="F32" s="92">
        <f t="shared" si="4"/>
        <v>4858</v>
      </c>
      <c r="G32" s="110">
        <f t="shared" si="4"/>
        <v>4927.349999999999</v>
      </c>
      <c r="H32" s="89">
        <f t="shared" si="4"/>
        <v>4927.349999999999</v>
      </c>
      <c r="I32" s="93">
        <f t="shared" si="4"/>
        <v>5.17368421052632</v>
      </c>
      <c r="J32" s="93">
        <f t="shared" si="4"/>
        <v>5.258684210526319</v>
      </c>
      <c r="K32" s="94">
        <f t="shared" si="4"/>
        <v>5.258684210526319</v>
      </c>
    </row>
    <row r="33" spans="1:11" ht="12.75">
      <c r="A33" s="95" t="s">
        <v>366</v>
      </c>
      <c r="B33" s="96"/>
      <c r="C33" s="97"/>
      <c r="D33" s="63"/>
      <c r="E33" s="98"/>
      <c r="F33" s="99"/>
      <c r="G33" s="100"/>
      <c r="H33" s="100"/>
      <c r="I33" s="101"/>
      <c r="J33" s="101"/>
      <c r="K33" s="101"/>
    </row>
    <row r="34" spans="1:11" ht="12">
      <c r="A34" s="95" t="s">
        <v>436</v>
      </c>
      <c r="B34" s="371"/>
      <c r="C34" s="371"/>
      <c r="D34" s="371"/>
      <c r="E34" s="371"/>
      <c r="F34" s="371"/>
      <c r="G34" s="371"/>
      <c r="H34" s="371"/>
      <c r="I34" s="371"/>
      <c r="J34" s="371"/>
      <c r="K34" s="371"/>
    </row>
    <row r="39" spans="1:11" ht="10.5">
      <c r="A39" s="42"/>
      <c r="B39" s="111"/>
      <c r="C39" s="42"/>
      <c r="D39" s="42"/>
      <c r="E39" s="42"/>
      <c r="F39" s="42"/>
      <c r="G39" s="42"/>
      <c r="H39" s="42"/>
      <c r="I39" s="42"/>
      <c r="J39" s="42"/>
      <c r="K39" s="42"/>
    </row>
    <row r="40" spans="1:11" ht="30">
      <c r="A40" s="42"/>
      <c r="B40" s="112" t="s">
        <v>336</v>
      </c>
      <c r="C40" s="42"/>
      <c r="D40" s="42"/>
      <c r="E40" s="42"/>
      <c r="F40" s="42"/>
      <c r="G40" s="42"/>
      <c r="H40" s="42"/>
      <c r="I40" s="42"/>
      <c r="J40" s="42"/>
      <c r="K40" s="42"/>
    </row>
    <row r="41" spans="1:11" ht="19.5">
      <c r="A41" s="42"/>
      <c r="B41" s="112" t="s">
        <v>362</v>
      </c>
      <c r="C41" s="42"/>
      <c r="D41" s="42"/>
      <c r="E41" s="42"/>
      <c r="F41" s="42"/>
      <c r="G41" s="42"/>
      <c r="H41" s="42"/>
      <c r="I41" s="42"/>
      <c r="J41" s="42"/>
      <c r="K41" s="42"/>
    </row>
    <row r="42" spans="1:11" ht="10.5">
      <c r="A42" s="42"/>
      <c r="B42" s="112" t="s">
        <v>339</v>
      </c>
      <c r="C42" s="42"/>
      <c r="D42" s="42"/>
      <c r="E42" s="42"/>
      <c r="F42" s="42"/>
      <c r="G42" s="42"/>
      <c r="H42" s="42"/>
      <c r="I42" s="42"/>
      <c r="J42" s="42"/>
      <c r="K42" s="42"/>
    </row>
  </sheetData>
  <sheetProtection/>
  <mergeCells count="2">
    <mergeCell ref="F3:H3"/>
    <mergeCell ref="I3:K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3"/>
  <sheetViews>
    <sheetView zoomScalePageLayoutView="0" workbookViewId="0" topLeftCell="A1">
      <selection activeCell="D48" sqref="D48"/>
    </sheetView>
  </sheetViews>
  <sheetFormatPr defaultColWidth="9.33203125" defaultRowHeight="10.5"/>
  <cols>
    <col min="1" max="1" width="35" style="37" customWidth="1"/>
    <col min="2" max="4" width="22.66015625" style="37" customWidth="1"/>
    <col min="5" max="5" width="19.33203125" style="37" customWidth="1"/>
    <col min="6" max="6" width="25.33203125" style="37" customWidth="1"/>
    <col min="7" max="7" width="9.33203125" style="37" customWidth="1"/>
    <col min="8" max="8" width="11.66015625" style="37" bestFit="1" customWidth="1"/>
    <col min="9" max="16384" width="9.33203125" style="37" customWidth="1"/>
  </cols>
  <sheetData>
    <row r="1" spans="1:5" ht="15">
      <c r="A1" s="11" t="s">
        <v>143</v>
      </c>
      <c r="B1" s="36"/>
      <c r="C1" s="36"/>
      <c r="D1" s="36"/>
      <c r="E1" s="36"/>
    </row>
    <row r="2" spans="1:5" ht="12.75">
      <c r="A2" s="35"/>
      <c r="B2" s="36"/>
      <c r="C2" s="36"/>
      <c r="D2" s="36"/>
      <c r="E2" s="36"/>
    </row>
    <row r="3" spans="1:6" ht="25.5">
      <c r="A3" s="12" t="s">
        <v>167</v>
      </c>
      <c r="B3" s="13" t="s">
        <v>168</v>
      </c>
      <c r="C3" s="13" t="s">
        <v>169</v>
      </c>
      <c r="D3" s="14" t="s">
        <v>170</v>
      </c>
      <c r="E3" s="13" t="s">
        <v>171</v>
      </c>
      <c r="F3" s="13" t="s">
        <v>144</v>
      </c>
    </row>
    <row r="4" spans="1:6" ht="12">
      <c r="A4" s="15" t="s">
        <v>172</v>
      </c>
      <c r="B4" s="16">
        <v>669</v>
      </c>
      <c r="C4" s="16" t="s">
        <v>173</v>
      </c>
      <c r="D4" s="17">
        <v>1</v>
      </c>
      <c r="E4" s="18">
        <v>0</v>
      </c>
      <c r="F4" s="19">
        <f>B4</f>
        <v>669</v>
      </c>
    </row>
    <row r="5" spans="1:6" ht="15">
      <c r="A5" s="15" t="s">
        <v>174</v>
      </c>
      <c r="B5" s="16" t="s">
        <v>175</v>
      </c>
      <c r="C5" s="16" t="s">
        <v>173</v>
      </c>
      <c r="D5" s="17">
        <v>0.8</v>
      </c>
      <c r="E5" s="18">
        <v>0</v>
      </c>
      <c r="F5" s="16">
        <f>52.5+17.5*$B$17</f>
        <v>87.5</v>
      </c>
    </row>
    <row r="6" spans="1:6" ht="15">
      <c r="A6" s="15" t="s">
        <v>176</v>
      </c>
      <c r="B6" s="16" t="s">
        <v>177</v>
      </c>
      <c r="C6" s="16" t="s">
        <v>173</v>
      </c>
      <c r="D6" s="17">
        <v>0.15</v>
      </c>
      <c r="E6" s="18">
        <v>0.05</v>
      </c>
      <c r="F6" s="16">
        <f>418+139*$B$17</f>
        <v>696</v>
      </c>
    </row>
    <row r="7" spans="1:6" ht="27.75">
      <c r="A7" s="15" t="s">
        <v>178</v>
      </c>
      <c r="B7" s="16" t="s">
        <v>179</v>
      </c>
      <c r="C7" s="16" t="s">
        <v>180</v>
      </c>
      <c r="D7" s="17" t="s">
        <v>181</v>
      </c>
      <c r="E7" s="18" t="s">
        <v>194</v>
      </c>
      <c r="F7" s="16" t="s">
        <v>128</v>
      </c>
    </row>
    <row r="8" spans="1:6" ht="15">
      <c r="A8" s="15" t="s">
        <v>182</v>
      </c>
      <c r="B8" s="16" t="s">
        <v>183</v>
      </c>
      <c r="C8" s="16" t="s">
        <v>173</v>
      </c>
      <c r="D8" s="17">
        <v>0.6</v>
      </c>
      <c r="E8" s="18">
        <v>0.15</v>
      </c>
      <c r="F8" s="16">
        <f>103+34.3*$B$17</f>
        <v>171.6</v>
      </c>
    </row>
    <row r="9" spans="1:6" ht="15">
      <c r="A9" s="15" t="s">
        <v>184</v>
      </c>
      <c r="B9" s="16" t="s">
        <v>185</v>
      </c>
      <c r="C9" s="16" t="s">
        <v>173</v>
      </c>
      <c r="D9" s="17">
        <v>0.4</v>
      </c>
      <c r="E9" s="18">
        <v>0.3</v>
      </c>
      <c r="F9" s="16">
        <f>302+101*$B$17</f>
        <v>504</v>
      </c>
    </row>
    <row r="10" spans="1:6" ht="15">
      <c r="A10" s="15" t="s">
        <v>186</v>
      </c>
      <c r="B10" s="16" t="s">
        <v>173</v>
      </c>
      <c r="C10" s="16" t="s">
        <v>187</v>
      </c>
      <c r="D10" s="17">
        <v>0.3</v>
      </c>
      <c r="E10" s="18">
        <v>0.2</v>
      </c>
      <c r="F10" s="16"/>
    </row>
    <row r="11" spans="1:6" ht="24.75">
      <c r="A11" s="15" t="s">
        <v>188</v>
      </c>
      <c r="B11" s="16" t="s">
        <v>189</v>
      </c>
      <c r="C11" s="16" t="s">
        <v>173</v>
      </c>
      <c r="D11" s="17">
        <v>1</v>
      </c>
      <c r="E11" s="18">
        <v>0</v>
      </c>
      <c r="F11" s="16">
        <f>0.2*(950*0.8+455)</f>
        <v>243</v>
      </c>
    </row>
    <row r="12" spans="1:6" ht="27.75">
      <c r="A12" s="20" t="s">
        <v>195</v>
      </c>
      <c r="B12" s="21" t="s">
        <v>190</v>
      </c>
      <c r="C12" s="21" t="s">
        <v>173</v>
      </c>
      <c r="D12" s="22">
        <v>0.81</v>
      </c>
      <c r="E12" s="23">
        <v>0.02</v>
      </c>
      <c r="F12" s="24">
        <f>(1231+194*3+0.316*B18)*950/1920</f>
        <v>1045.5937499999998</v>
      </c>
    </row>
    <row r="13" spans="1:6" ht="24.75" hidden="1">
      <c r="A13" s="15" t="s">
        <v>191</v>
      </c>
      <c r="B13" s="25">
        <v>360</v>
      </c>
      <c r="C13" s="25">
        <v>11.5</v>
      </c>
      <c r="D13" s="26">
        <v>0.13</v>
      </c>
      <c r="E13" s="27">
        <v>0.25</v>
      </c>
      <c r="F13" s="25" t="s">
        <v>128</v>
      </c>
    </row>
    <row r="14" spans="1:6" ht="24.75" hidden="1">
      <c r="A14" s="28" t="s">
        <v>192</v>
      </c>
      <c r="B14" s="29">
        <v>697</v>
      </c>
      <c r="C14" s="29" t="s">
        <v>173</v>
      </c>
      <c r="D14" s="30">
        <v>0.13</v>
      </c>
      <c r="E14" s="31">
        <v>0.25</v>
      </c>
      <c r="F14" s="29" t="s">
        <v>128</v>
      </c>
    </row>
    <row r="15" spans="5:6" ht="12">
      <c r="E15" s="39" t="s">
        <v>1</v>
      </c>
      <c r="F15" s="40">
        <f>SUM(F4:F14)</f>
        <v>3416.6937499999995</v>
      </c>
    </row>
    <row r="16" spans="5:6" ht="24.75">
      <c r="E16" s="39" t="s">
        <v>145</v>
      </c>
      <c r="F16" s="41">
        <f>1000*F15/365/950/15.8</f>
        <v>0.6236378943717885</v>
      </c>
    </row>
    <row r="17" spans="1:3" ht="15">
      <c r="A17" s="32" t="s">
        <v>193</v>
      </c>
      <c r="B17" s="33">
        <v>2</v>
      </c>
      <c r="C17" s="38"/>
    </row>
    <row r="18" spans="1:3" ht="12.75">
      <c r="A18" s="32" t="s">
        <v>146</v>
      </c>
      <c r="B18" s="34">
        <v>950</v>
      </c>
      <c r="C18" s="38"/>
    </row>
    <row r="19" spans="2:3" ht="12">
      <c r="B19" s="38"/>
      <c r="C19" s="38"/>
    </row>
    <row r="20" spans="1:3" ht="12">
      <c r="A20" s="38"/>
      <c r="B20" s="38"/>
      <c r="C20" s="38"/>
    </row>
    <row r="21" spans="1:3" ht="12">
      <c r="A21" s="38"/>
      <c r="B21" s="38"/>
      <c r="C21" s="38"/>
    </row>
    <row r="22" spans="1:3" ht="12">
      <c r="A22" s="38"/>
      <c r="B22" s="38"/>
      <c r="C22" s="38"/>
    </row>
    <row r="23" spans="1:3" ht="12">
      <c r="A23" s="38"/>
      <c r="B23" s="38"/>
      <c r="C23" s="38"/>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N107"/>
  <sheetViews>
    <sheetView zoomScalePageLayoutView="0" workbookViewId="0" topLeftCell="A1">
      <selection activeCell="A1" sqref="A1:H1"/>
    </sheetView>
  </sheetViews>
  <sheetFormatPr defaultColWidth="9.33203125" defaultRowHeight="10.5"/>
  <cols>
    <col min="1" max="1" width="37.5" style="0" customWidth="1"/>
    <col min="2" max="2" width="12.66015625" style="0" customWidth="1"/>
    <col min="5" max="5" width="9.83203125" style="0" bestFit="1" customWidth="1"/>
    <col min="7" max="7" width="10.83203125" style="0" bestFit="1" customWidth="1"/>
    <col min="8" max="8" width="33.83203125" style="0" bestFit="1" customWidth="1"/>
  </cols>
  <sheetData>
    <row r="1" spans="1:39" ht="82.5" customHeight="1">
      <c r="A1" s="588" t="s">
        <v>480</v>
      </c>
      <c r="B1" s="588"/>
      <c r="C1" s="588"/>
      <c r="D1" s="588"/>
      <c r="E1" s="588"/>
      <c r="F1" s="588"/>
      <c r="G1" s="588"/>
      <c r="H1" s="588"/>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row>
    <row r="2" spans="1:39" ht="12">
      <c r="A2" s="386"/>
      <c r="B2" s="384"/>
      <c r="C2" s="387"/>
      <c r="D2" s="387"/>
      <c r="E2" s="387"/>
      <c r="F2" s="387"/>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row>
    <row r="3" spans="1:40" ht="12.75">
      <c r="A3" s="389"/>
      <c r="B3" s="389"/>
      <c r="C3" s="389"/>
      <c r="D3" s="389"/>
      <c r="E3" s="389"/>
      <c r="F3" s="389"/>
      <c r="G3" s="389"/>
      <c r="H3" s="389"/>
      <c r="I3" s="387"/>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9"/>
    </row>
    <row r="4" spans="1:38" ht="12.75">
      <c r="A4" s="391"/>
      <c r="B4" s="392" t="s">
        <v>460</v>
      </c>
      <c r="C4" s="392" t="s">
        <v>461</v>
      </c>
      <c r="D4" s="392" t="s">
        <v>462</v>
      </c>
      <c r="E4" s="392" t="s">
        <v>471</v>
      </c>
      <c r="F4" s="393"/>
      <c r="G4" s="387"/>
      <c r="H4" s="390"/>
      <c r="I4" s="390"/>
      <c r="J4" s="390"/>
      <c r="K4" s="390"/>
      <c r="L4" s="390"/>
      <c r="M4" s="390"/>
      <c r="N4" s="390"/>
      <c r="O4" s="390"/>
      <c r="P4" s="390"/>
      <c r="Q4" s="390"/>
      <c r="R4" s="390"/>
      <c r="S4" s="394"/>
      <c r="T4" s="394"/>
      <c r="U4" s="394"/>
      <c r="V4" s="394"/>
      <c r="W4" s="394"/>
      <c r="X4" s="394"/>
      <c r="Y4" s="394"/>
      <c r="Z4" s="394"/>
      <c r="AA4" s="394"/>
      <c r="AB4" s="394"/>
      <c r="AC4" s="394"/>
      <c r="AD4" s="394"/>
      <c r="AE4" s="394"/>
      <c r="AF4" s="394"/>
      <c r="AG4" s="394"/>
      <c r="AH4" s="394"/>
      <c r="AI4" s="394"/>
      <c r="AJ4" s="394"/>
      <c r="AK4" s="394"/>
      <c r="AL4" s="9"/>
    </row>
    <row r="5" spans="1:38" s="8" customFormat="1" ht="15">
      <c r="A5" s="395" t="s">
        <v>464</v>
      </c>
      <c r="B5" s="396">
        <v>0.62</v>
      </c>
      <c r="C5" s="396">
        <v>0.21</v>
      </c>
      <c r="D5" s="396">
        <v>0.17</v>
      </c>
      <c r="E5" s="396">
        <v>1</v>
      </c>
      <c r="F5" s="389"/>
      <c r="G5" s="387"/>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9"/>
    </row>
    <row r="6" spans="1:38" ht="12.75">
      <c r="A6" s="391" t="s">
        <v>465</v>
      </c>
      <c r="B6" s="392">
        <v>14.879999999999999</v>
      </c>
      <c r="C6" s="392">
        <v>5.04</v>
      </c>
      <c r="D6" s="392">
        <v>4.08</v>
      </c>
      <c r="E6" s="397">
        <v>24</v>
      </c>
      <c r="F6" s="389"/>
      <c r="G6" s="387"/>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9"/>
    </row>
    <row r="7" spans="1:38" ht="12.75">
      <c r="A7" s="391" t="s">
        <v>463</v>
      </c>
      <c r="B7" s="392">
        <v>58.31</v>
      </c>
      <c r="C7" s="392">
        <v>15.13</v>
      </c>
      <c r="D7" s="392">
        <v>79.82</v>
      </c>
      <c r="E7" s="398">
        <v>153.26</v>
      </c>
      <c r="F7" s="389"/>
      <c r="G7" s="387"/>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9"/>
    </row>
    <row r="8" spans="1:38" ht="12.75">
      <c r="A8" s="391" t="s">
        <v>467</v>
      </c>
      <c r="B8" s="392">
        <v>867.6528</v>
      </c>
      <c r="C8" s="392">
        <v>76.2552</v>
      </c>
      <c r="D8" s="392">
        <v>325.6656</v>
      </c>
      <c r="E8" s="398">
        <v>1269.5736</v>
      </c>
      <c r="F8" s="389"/>
      <c r="G8" s="387"/>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9"/>
    </row>
    <row r="9" spans="1:38" ht="12.75">
      <c r="A9" s="391" t="s">
        <v>468</v>
      </c>
      <c r="B9" s="392"/>
      <c r="C9" s="392"/>
      <c r="D9" s="392"/>
      <c r="E9" s="398">
        <v>1803</v>
      </c>
      <c r="F9" s="389"/>
      <c r="G9" s="387"/>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9"/>
    </row>
    <row r="10" spans="1:38" ht="12.75">
      <c r="A10" s="391" t="s">
        <v>469</v>
      </c>
      <c r="B10" s="398"/>
      <c r="C10" s="398"/>
      <c r="D10" s="398"/>
      <c r="E10" s="399">
        <v>1.3363932631578948</v>
      </c>
      <c r="F10" s="389"/>
      <c r="G10" s="387"/>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9"/>
    </row>
    <row r="11" spans="1:38" ht="14.25">
      <c r="A11" s="400" t="s">
        <v>474</v>
      </c>
      <c r="B11" s="398"/>
      <c r="C11" s="398"/>
      <c r="D11" s="398"/>
      <c r="E11" s="401">
        <f>E10*0.8</f>
        <v>1.0691146105263158</v>
      </c>
      <c r="F11" s="402" t="s">
        <v>197</v>
      </c>
      <c r="G11" s="387"/>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9"/>
    </row>
    <row r="12" spans="1:38" ht="14.25">
      <c r="A12" s="400" t="s">
        <v>475</v>
      </c>
      <c r="B12" s="398"/>
      <c r="C12" s="398"/>
      <c r="D12" s="398"/>
      <c r="E12" s="401">
        <f>E10*0.2</f>
        <v>0.26727865263157896</v>
      </c>
      <c r="F12" s="402" t="s">
        <v>197</v>
      </c>
      <c r="G12" s="387"/>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9"/>
    </row>
    <row r="13" spans="1:38" s="7" customFormat="1" ht="15">
      <c r="A13" s="391" t="s">
        <v>470</v>
      </c>
      <c r="B13" s="398"/>
      <c r="C13" s="398"/>
      <c r="D13" s="398"/>
      <c r="E13" s="399">
        <v>1.420161855917609</v>
      </c>
      <c r="F13" s="389"/>
      <c r="G13" s="387"/>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10"/>
    </row>
    <row r="14" spans="1:40" s="7" customFormat="1" ht="15">
      <c r="A14" s="403" t="s">
        <v>472</v>
      </c>
      <c r="B14" s="402">
        <v>950</v>
      </c>
      <c r="C14" s="402" t="s">
        <v>196</v>
      </c>
      <c r="D14" s="402" t="s">
        <v>151</v>
      </c>
      <c r="E14" s="389"/>
      <c r="G14" s="389"/>
      <c r="H14" s="389"/>
      <c r="I14" s="387"/>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10"/>
    </row>
    <row r="15" spans="7:40" ht="12.75">
      <c r="G15" s="389"/>
      <c r="H15" s="389"/>
      <c r="I15" s="387"/>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9"/>
    </row>
    <row r="16" spans="1:40" ht="12.75">
      <c r="A16" s="393" t="s">
        <v>150</v>
      </c>
      <c r="B16" s="393"/>
      <c r="C16" s="393"/>
      <c r="D16" s="393"/>
      <c r="E16" s="393"/>
      <c r="F16" s="393"/>
      <c r="G16" s="389"/>
      <c r="H16" s="389"/>
      <c r="I16" s="387"/>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9"/>
    </row>
    <row r="17" spans="1:40" ht="12.75">
      <c r="A17" s="404" t="s">
        <v>401</v>
      </c>
      <c r="B17" s="389"/>
      <c r="C17" s="389"/>
      <c r="D17" s="389"/>
      <c r="E17" s="389"/>
      <c r="F17" s="389"/>
      <c r="G17" s="389"/>
      <c r="H17" s="389"/>
      <c r="I17" s="387"/>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9"/>
    </row>
    <row r="18" spans="1:40" ht="12.75">
      <c r="A18" s="404" t="s">
        <v>149</v>
      </c>
      <c r="B18" s="405">
        <f>E11*B14</f>
        <v>1015.6588800000001</v>
      </c>
      <c r="C18" s="389" t="s">
        <v>148</v>
      </c>
      <c r="G18" s="389"/>
      <c r="H18" s="389"/>
      <c r="I18" s="387"/>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9"/>
    </row>
    <row r="19" spans="1:40" ht="12.75">
      <c r="A19" s="406"/>
      <c r="B19" s="407"/>
      <c r="G19" s="389"/>
      <c r="H19" s="389"/>
      <c r="I19" s="387"/>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9"/>
    </row>
    <row r="20" spans="1:40" ht="12.75">
      <c r="A20" s="404" t="s">
        <v>466</v>
      </c>
      <c r="B20" s="405"/>
      <c r="C20" s="389"/>
      <c r="G20" s="387"/>
      <c r="H20" s="387"/>
      <c r="I20" s="387"/>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9"/>
    </row>
    <row r="21" spans="1:40" ht="12.75">
      <c r="A21" s="404" t="s">
        <v>149</v>
      </c>
      <c r="B21" s="405">
        <f>E12*B14</f>
        <v>253.91472000000002</v>
      </c>
      <c r="C21" s="389" t="s">
        <v>148</v>
      </c>
      <c r="G21" s="387"/>
      <c r="H21" s="387"/>
      <c r="I21" s="387"/>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9"/>
    </row>
    <row r="22" spans="1:40" ht="15">
      <c r="A22" s="408"/>
      <c r="B22" s="7"/>
      <c r="C22" s="7"/>
      <c r="D22" s="7"/>
      <c r="E22" s="7"/>
      <c r="F22" s="7"/>
      <c r="G22" s="7"/>
      <c r="H22" s="7"/>
      <c r="I22" s="387"/>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0"/>
      <c r="AM22" s="390"/>
      <c r="AN22" s="9"/>
    </row>
    <row r="23" spans="1:40" ht="12.75">
      <c r="A23" s="409" t="s">
        <v>152</v>
      </c>
      <c r="B23" s="404"/>
      <c r="E23" s="389"/>
      <c r="F23" s="389"/>
      <c r="G23" s="389"/>
      <c r="H23" s="389"/>
      <c r="I23" s="387"/>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0"/>
      <c r="AM23" s="390"/>
      <c r="AN23" s="9"/>
    </row>
    <row r="24" spans="1:40" ht="15">
      <c r="A24" s="404" t="s">
        <v>474</v>
      </c>
      <c r="B24" s="410">
        <v>1.0691146105263158</v>
      </c>
      <c r="C24" s="387" t="s">
        <v>473</v>
      </c>
      <c r="E24" s="7"/>
      <c r="F24" s="7"/>
      <c r="G24" s="7"/>
      <c r="H24" s="7"/>
      <c r="I24" s="387"/>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9"/>
    </row>
    <row r="25" spans="1:40" ht="12.75">
      <c r="A25" s="404" t="s">
        <v>475</v>
      </c>
      <c r="B25" s="410">
        <v>0.26727865263157896</v>
      </c>
      <c r="C25" s="387" t="s">
        <v>473</v>
      </c>
      <c r="G25" s="387"/>
      <c r="H25" s="387"/>
      <c r="I25" s="387"/>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9"/>
    </row>
    <row r="26" spans="1:40" ht="12.75">
      <c r="A26" s="389"/>
      <c r="G26" s="387"/>
      <c r="H26" s="387"/>
      <c r="I26" s="387"/>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M26" s="390"/>
      <c r="AN26" s="9"/>
    </row>
    <row r="27" spans="1:40" ht="12.75">
      <c r="A27" s="387"/>
      <c r="B27" s="387"/>
      <c r="C27" s="387"/>
      <c r="D27" s="387"/>
      <c r="E27" s="387"/>
      <c r="F27" s="387"/>
      <c r="G27" s="387"/>
      <c r="H27" s="387"/>
      <c r="I27" s="387"/>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0"/>
      <c r="AN27" s="9"/>
    </row>
    <row r="28" spans="1:40" ht="12.75">
      <c r="A28" s="387"/>
      <c r="B28" s="387"/>
      <c r="C28" s="387"/>
      <c r="D28" s="387"/>
      <c r="E28" s="387"/>
      <c r="F28" s="387"/>
      <c r="G28" s="387"/>
      <c r="H28" s="387"/>
      <c r="I28" s="387"/>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9"/>
    </row>
    <row r="29" spans="1:40" ht="12.75">
      <c r="A29" s="387"/>
      <c r="B29" s="387"/>
      <c r="C29" s="387"/>
      <c r="D29" s="387"/>
      <c r="E29" s="387"/>
      <c r="F29" s="387"/>
      <c r="G29" s="387"/>
      <c r="H29" s="387"/>
      <c r="I29" s="387"/>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9"/>
    </row>
    <row r="30" spans="1:40" ht="12.75">
      <c r="A30" s="387"/>
      <c r="B30" s="387"/>
      <c r="C30" s="387"/>
      <c r="D30" s="387"/>
      <c r="E30" s="387"/>
      <c r="F30" s="387"/>
      <c r="G30" s="387"/>
      <c r="H30" s="387"/>
      <c r="I30" s="387"/>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c r="AN30" s="9"/>
    </row>
    <row r="31" spans="1:40" ht="12.75">
      <c r="A31" s="387"/>
      <c r="B31" s="387"/>
      <c r="C31" s="387"/>
      <c r="D31" s="387"/>
      <c r="E31" s="387"/>
      <c r="F31" s="387"/>
      <c r="G31" s="387"/>
      <c r="H31" s="387"/>
      <c r="I31" s="387"/>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9"/>
    </row>
    <row r="32" spans="1:40" ht="12.75">
      <c r="A32" s="387"/>
      <c r="B32" s="387"/>
      <c r="C32" s="387"/>
      <c r="D32" s="387"/>
      <c r="E32" s="387"/>
      <c r="F32" s="387"/>
      <c r="G32" s="387"/>
      <c r="H32" s="387"/>
      <c r="I32" s="387"/>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9"/>
    </row>
    <row r="33" spans="1:40" ht="12.75">
      <c r="A33" s="387"/>
      <c r="B33" s="387"/>
      <c r="C33" s="387"/>
      <c r="D33" s="387"/>
      <c r="E33" s="387"/>
      <c r="F33" s="387"/>
      <c r="G33" s="387"/>
      <c r="H33" s="387"/>
      <c r="I33" s="387"/>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9"/>
    </row>
    <row r="34" spans="1:40" ht="12.75">
      <c r="A34" s="387"/>
      <c r="B34" s="387"/>
      <c r="C34" s="387"/>
      <c r="D34" s="387"/>
      <c r="E34" s="387"/>
      <c r="F34" s="387"/>
      <c r="G34" s="387"/>
      <c r="H34" s="387"/>
      <c r="I34" s="387"/>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9"/>
    </row>
    <row r="35" spans="1:40" ht="12.75">
      <c r="A35" s="387"/>
      <c r="B35" s="387"/>
      <c r="C35" s="387"/>
      <c r="D35" s="387"/>
      <c r="E35" s="387"/>
      <c r="F35" s="387"/>
      <c r="G35" s="387"/>
      <c r="H35" s="387"/>
      <c r="I35" s="387"/>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9"/>
    </row>
    <row r="36" spans="1:40" ht="12.75">
      <c r="A36" s="387"/>
      <c r="B36" s="387"/>
      <c r="C36" s="387"/>
      <c r="D36" s="387"/>
      <c r="E36" s="387"/>
      <c r="F36" s="387"/>
      <c r="G36" s="387"/>
      <c r="H36" s="387"/>
      <c r="I36" s="387"/>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9"/>
    </row>
    <row r="37" spans="1:40" ht="12.75">
      <c r="A37" s="387"/>
      <c r="B37" s="387"/>
      <c r="C37" s="387"/>
      <c r="D37" s="387"/>
      <c r="E37" s="387"/>
      <c r="F37" s="387"/>
      <c r="G37" s="387"/>
      <c r="H37" s="387"/>
      <c r="I37" s="387"/>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9"/>
    </row>
    <row r="38" spans="1:40" ht="12.75">
      <c r="A38" s="387"/>
      <c r="B38" s="387"/>
      <c r="C38" s="387"/>
      <c r="D38" s="387"/>
      <c r="E38" s="387"/>
      <c r="F38" s="387"/>
      <c r="G38" s="387"/>
      <c r="H38" s="387"/>
      <c r="I38" s="387"/>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9"/>
    </row>
    <row r="39" spans="1:40" ht="12.75">
      <c r="A39" s="387"/>
      <c r="B39" s="387"/>
      <c r="C39" s="387"/>
      <c r="D39" s="387"/>
      <c r="E39" s="387"/>
      <c r="F39" s="387"/>
      <c r="G39" s="387"/>
      <c r="H39" s="387"/>
      <c r="I39" s="387"/>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9"/>
    </row>
    <row r="40" spans="1:40" ht="12.75">
      <c r="A40" s="387"/>
      <c r="B40" s="387"/>
      <c r="C40" s="387"/>
      <c r="D40" s="387"/>
      <c r="E40" s="387"/>
      <c r="F40" s="387"/>
      <c r="G40" s="387"/>
      <c r="H40" s="387"/>
      <c r="I40" s="387"/>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9"/>
    </row>
    <row r="41" spans="1:40" ht="12.75">
      <c r="A41" s="387"/>
      <c r="B41" s="387"/>
      <c r="C41" s="387"/>
      <c r="D41" s="387"/>
      <c r="E41" s="387"/>
      <c r="F41" s="387"/>
      <c r="G41" s="387"/>
      <c r="H41" s="387"/>
      <c r="I41" s="387"/>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9"/>
    </row>
    <row r="42" spans="1:40" ht="12.75">
      <c r="A42" s="390"/>
      <c r="B42" s="390"/>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9"/>
    </row>
    <row r="43" spans="1:40" ht="12.75">
      <c r="A43" s="390"/>
      <c r="B43" s="390"/>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9"/>
    </row>
    <row r="44" spans="1:40" ht="12.75">
      <c r="A44" s="390"/>
      <c r="B44" s="390"/>
      <c r="C44" s="390"/>
      <c r="D44" s="390"/>
      <c r="E44" s="390"/>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390"/>
      <c r="AM44" s="390"/>
      <c r="AN44" s="9"/>
    </row>
    <row r="45" spans="1:40" ht="12.75">
      <c r="A45" s="390"/>
      <c r="B45" s="390"/>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0"/>
      <c r="AN45" s="9"/>
    </row>
    <row r="46" spans="1:40" ht="12.75">
      <c r="A46" s="390"/>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9"/>
    </row>
    <row r="47" spans="1:40" ht="12.75">
      <c r="A47" s="390"/>
      <c r="B47" s="390"/>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390"/>
      <c r="AJ47" s="390"/>
      <c r="AK47" s="390"/>
      <c r="AL47" s="390"/>
      <c r="AM47" s="390"/>
      <c r="AN47" s="9"/>
    </row>
    <row r="48" spans="1:40" ht="12.75">
      <c r="A48" s="390"/>
      <c r="B48" s="390"/>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c r="AN48" s="9"/>
    </row>
    <row r="49" spans="1:40" ht="12.75">
      <c r="A49" s="390"/>
      <c r="B49" s="390"/>
      <c r="C49" s="390"/>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9"/>
    </row>
    <row r="50" spans="1:40" ht="12.75">
      <c r="A50" s="390"/>
      <c r="B50" s="390"/>
      <c r="C50" s="390"/>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c r="AM50" s="390"/>
      <c r="AN50" s="9"/>
    </row>
    <row r="51" spans="1:40" ht="12.75">
      <c r="A51" s="390"/>
      <c r="B51" s="390"/>
      <c r="C51" s="390"/>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c r="AK51" s="390"/>
      <c r="AL51" s="390"/>
      <c r="AM51" s="390"/>
      <c r="AN51" s="9"/>
    </row>
    <row r="52" spans="1:40" ht="12.75">
      <c r="A52" s="390"/>
      <c r="B52" s="390"/>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9"/>
    </row>
    <row r="53" spans="1:40" ht="12.75">
      <c r="A53" s="390"/>
      <c r="B53" s="390"/>
      <c r="C53" s="390"/>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390"/>
      <c r="AJ53" s="390"/>
      <c r="AK53" s="390"/>
      <c r="AL53" s="390"/>
      <c r="AM53" s="390"/>
      <c r="AN53" s="9"/>
    </row>
    <row r="54" spans="1:40" ht="12.75">
      <c r="A54" s="390"/>
      <c r="B54" s="390"/>
      <c r="C54" s="390"/>
      <c r="D54" s="390"/>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c r="AG54" s="390"/>
      <c r="AH54" s="390"/>
      <c r="AI54" s="390"/>
      <c r="AJ54" s="390"/>
      <c r="AK54" s="390"/>
      <c r="AL54" s="390"/>
      <c r="AM54" s="390"/>
      <c r="AN54" s="9"/>
    </row>
    <row r="55" spans="1:40" ht="12.75">
      <c r="A55" s="390"/>
      <c r="B55" s="390"/>
      <c r="C55" s="390"/>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390"/>
      <c r="AK55" s="390"/>
      <c r="AL55" s="390"/>
      <c r="AM55" s="390"/>
      <c r="AN55" s="9"/>
    </row>
    <row r="56" spans="1:40" ht="12.75">
      <c r="A56" s="390"/>
      <c r="B56" s="390"/>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0"/>
      <c r="AL56" s="390"/>
      <c r="AM56" s="390"/>
      <c r="AN56" s="9"/>
    </row>
    <row r="57" spans="1:40" ht="12.75">
      <c r="A57" s="390"/>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9"/>
    </row>
    <row r="58" spans="1:40" ht="12.75">
      <c r="A58" s="390"/>
      <c r="B58" s="390"/>
      <c r="C58" s="390"/>
      <c r="D58" s="390"/>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9"/>
    </row>
    <row r="59" spans="1:40" ht="12.75">
      <c r="A59" s="390"/>
      <c r="B59" s="390"/>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9"/>
    </row>
    <row r="60" spans="1:40" ht="12.75">
      <c r="A60" s="390"/>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9"/>
    </row>
    <row r="61" spans="1:40" ht="12.75">
      <c r="A61" s="390"/>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9"/>
    </row>
    <row r="62" spans="1:40" ht="12.75">
      <c r="A62" s="390"/>
      <c r="B62" s="390"/>
      <c r="C62" s="390"/>
      <c r="D62" s="390"/>
      <c r="E62" s="390"/>
      <c r="F62" s="390"/>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9"/>
    </row>
    <row r="63" spans="1:40" ht="12.75">
      <c r="A63" s="390"/>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9"/>
    </row>
    <row r="64" spans="1:40" ht="12.75">
      <c r="A64" s="390"/>
      <c r="B64" s="390"/>
      <c r="C64" s="390"/>
      <c r="D64" s="390"/>
      <c r="E64" s="390"/>
      <c r="F64" s="390"/>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390"/>
      <c r="AJ64" s="390"/>
      <c r="AK64" s="390"/>
      <c r="AL64" s="390"/>
      <c r="AM64" s="390"/>
      <c r="AN64" s="9"/>
    </row>
    <row r="65" spans="1:40" ht="12.75">
      <c r="A65" s="390"/>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9"/>
    </row>
    <row r="66" spans="1:40" ht="12.75">
      <c r="A66" s="390"/>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9"/>
    </row>
    <row r="67" spans="1:40" ht="12.75">
      <c r="A67" s="390"/>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9"/>
    </row>
    <row r="68" spans="1:40" ht="12.75">
      <c r="A68" s="390"/>
      <c r="B68" s="390"/>
      <c r="C68" s="390"/>
      <c r="D68" s="390"/>
      <c r="E68" s="390"/>
      <c r="F68" s="390"/>
      <c r="G68" s="390"/>
      <c r="H68" s="390"/>
      <c r="I68" s="390"/>
      <c r="J68" s="390"/>
      <c r="K68" s="390"/>
      <c r="L68" s="390"/>
      <c r="M68" s="390"/>
      <c r="N68" s="390"/>
      <c r="O68" s="390"/>
      <c r="P68" s="390"/>
      <c r="Q68" s="390"/>
      <c r="R68" s="390"/>
      <c r="S68" s="390"/>
      <c r="T68" s="390"/>
      <c r="U68" s="390"/>
      <c r="V68" s="390"/>
      <c r="W68" s="390"/>
      <c r="X68" s="390"/>
      <c r="Y68" s="390"/>
      <c r="Z68" s="390"/>
      <c r="AA68" s="390"/>
      <c r="AB68" s="390"/>
      <c r="AC68" s="390"/>
      <c r="AD68" s="390"/>
      <c r="AE68" s="390"/>
      <c r="AF68" s="390"/>
      <c r="AG68" s="390"/>
      <c r="AH68" s="390"/>
      <c r="AI68" s="390"/>
      <c r="AJ68" s="390"/>
      <c r="AK68" s="390"/>
      <c r="AL68" s="390"/>
      <c r="AM68" s="390"/>
      <c r="AN68" s="9"/>
    </row>
    <row r="69" spans="1:40" ht="12.75">
      <c r="A69" s="390"/>
      <c r="B69" s="390"/>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0"/>
      <c r="AM69" s="390"/>
      <c r="AN69" s="9"/>
    </row>
    <row r="70" spans="1:40" ht="12.75">
      <c r="A70" s="390"/>
      <c r="B70" s="390"/>
      <c r="C70" s="390"/>
      <c r="D70" s="390"/>
      <c r="E70" s="390"/>
      <c r="F70" s="390"/>
      <c r="G70" s="390"/>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90"/>
      <c r="AN70" s="9"/>
    </row>
    <row r="71" spans="1:40" ht="12.75">
      <c r="A71" s="390"/>
      <c r="B71" s="390"/>
      <c r="C71" s="390"/>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0"/>
      <c r="AN71" s="9"/>
    </row>
    <row r="72" spans="1:40" ht="12.75">
      <c r="A72" s="390"/>
      <c r="B72" s="390"/>
      <c r="C72" s="390"/>
      <c r="D72" s="390"/>
      <c r="E72" s="390"/>
      <c r="F72" s="390"/>
      <c r="G72" s="390"/>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c r="AM72" s="390"/>
      <c r="AN72" s="9"/>
    </row>
    <row r="73" spans="1:40" ht="12.75">
      <c r="A73" s="390"/>
      <c r="B73" s="390"/>
      <c r="C73" s="390"/>
      <c r="D73" s="390"/>
      <c r="E73" s="390"/>
      <c r="F73" s="390"/>
      <c r="G73" s="390"/>
      <c r="H73" s="390"/>
      <c r="I73" s="390"/>
      <c r="J73" s="390"/>
      <c r="K73" s="390"/>
      <c r="L73" s="390"/>
      <c r="M73" s="390"/>
      <c r="N73" s="390"/>
      <c r="O73" s="390"/>
      <c r="P73" s="390"/>
      <c r="Q73" s="390"/>
      <c r="R73" s="390"/>
      <c r="S73" s="390"/>
      <c r="T73" s="390"/>
      <c r="U73" s="390"/>
      <c r="V73" s="390"/>
      <c r="W73" s="390"/>
      <c r="X73" s="390"/>
      <c r="Y73" s="390"/>
      <c r="Z73" s="390"/>
      <c r="AA73" s="390"/>
      <c r="AB73" s="390"/>
      <c r="AC73" s="390"/>
      <c r="AD73" s="390"/>
      <c r="AE73" s="390"/>
      <c r="AF73" s="390"/>
      <c r="AG73" s="390"/>
      <c r="AH73" s="390"/>
      <c r="AI73" s="390"/>
      <c r="AJ73" s="390"/>
      <c r="AK73" s="390"/>
      <c r="AL73" s="390"/>
      <c r="AM73" s="390"/>
      <c r="AN73" s="9"/>
    </row>
    <row r="74" spans="1:40" ht="12.75">
      <c r="A74" s="390"/>
      <c r="B74" s="390"/>
      <c r="C74" s="390"/>
      <c r="D74" s="390"/>
      <c r="E74" s="390"/>
      <c r="F74" s="390"/>
      <c r="G74" s="390"/>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90"/>
      <c r="AG74" s="390"/>
      <c r="AH74" s="390"/>
      <c r="AI74" s="390"/>
      <c r="AJ74" s="390"/>
      <c r="AK74" s="390"/>
      <c r="AL74" s="390"/>
      <c r="AM74" s="390"/>
      <c r="AN74" s="9"/>
    </row>
    <row r="75" spans="1:40" ht="12.75">
      <c r="A75" s="390"/>
      <c r="B75" s="390"/>
      <c r="C75" s="390"/>
      <c r="D75" s="390"/>
      <c r="E75" s="390"/>
      <c r="F75" s="390"/>
      <c r="G75" s="390"/>
      <c r="H75" s="390"/>
      <c r="I75" s="390"/>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90"/>
      <c r="AG75" s="390"/>
      <c r="AH75" s="390"/>
      <c r="AI75" s="390"/>
      <c r="AJ75" s="390"/>
      <c r="AK75" s="390"/>
      <c r="AL75" s="390"/>
      <c r="AM75" s="390"/>
      <c r="AN75" s="9"/>
    </row>
    <row r="76" spans="1:40" ht="12.75">
      <c r="A76" s="390"/>
      <c r="B76" s="390"/>
      <c r="C76" s="390"/>
      <c r="D76" s="390"/>
      <c r="E76" s="390"/>
      <c r="F76" s="390"/>
      <c r="G76" s="390"/>
      <c r="H76" s="390"/>
      <c r="I76" s="390"/>
      <c r="J76" s="390"/>
      <c r="K76" s="390"/>
      <c r="L76" s="390"/>
      <c r="M76" s="390"/>
      <c r="N76" s="390"/>
      <c r="O76" s="390"/>
      <c r="P76" s="390"/>
      <c r="Q76" s="390"/>
      <c r="R76" s="390"/>
      <c r="S76" s="390"/>
      <c r="T76" s="390"/>
      <c r="U76" s="390"/>
      <c r="V76" s="390"/>
      <c r="W76" s="390"/>
      <c r="X76" s="390"/>
      <c r="Y76" s="390"/>
      <c r="Z76" s="390"/>
      <c r="AA76" s="390"/>
      <c r="AB76" s="390"/>
      <c r="AC76" s="390"/>
      <c r="AD76" s="390"/>
      <c r="AE76" s="390"/>
      <c r="AF76" s="390"/>
      <c r="AG76" s="390"/>
      <c r="AH76" s="390"/>
      <c r="AI76" s="390"/>
      <c r="AJ76" s="390"/>
      <c r="AK76" s="390"/>
      <c r="AL76" s="390"/>
      <c r="AM76" s="390"/>
      <c r="AN76" s="9"/>
    </row>
    <row r="77" spans="1:40" ht="12.75">
      <c r="A77" s="390"/>
      <c r="B77" s="390"/>
      <c r="C77" s="390"/>
      <c r="D77" s="390"/>
      <c r="E77" s="390"/>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390"/>
      <c r="AN77" s="9"/>
    </row>
    <row r="78" spans="1:40" ht="12.75">
      <c r="A78" s="390"/>
      <c r="B78" s="390"/>
      <c r="C78" s="390"/>
      <c r="D78" s="390"/>
      <c r="E78" s="390"/>
      <c r="F78" s="390"/>
      <c r="G78" s="390"/>
      <c r="H78" s="390"/>
      <c r="I78" s="390"/>
      <c r="J78" s="390"/>
      <c r="K78" s="390"/>
      <c r="L78" s="390"/>
      <c r="M78" s="390"/>
      <c r="N78" s="390"/>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390"/>
      <c r="AM78" s="390"/>
      <c r="AN78" s="9"/>
    </row>
    <row r="79" spans="1:40" ht="12.75">
      <c r="A79" s="390"/>
      <c r="B79" s="390"/>
      <c r="C79" s="390"/>
      <c r="D79" s="390"/>
      <c r="E79" s="390"/>
      <c r="F79" s="390"/>
      <c r="G79" s="390"/>
      <c r="H79" s="390"/>
      <c r="I79" s="390"/>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9"/>
    </row>
    <row r="80" spans="1:40" ht="12.75">
      <c r="A80" s="390"/>
      <c r="B80" s="390"/>
      <c r="C80" s="390"/>
      <c r="D80" s="390"/>
      <c r="E80" s="390"/>
      <c r="F80" s="390"/>
      <c r="G80" s="390"/>
      <c r="H80" s="390"/>
      <c r="I80" s="390"/>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390"/>
      <c r="AN80" s="9"/>
    </row>
    <row r="81" spans="1:40" ht="12.75">
      <c r="A81" s="390"/>
      <c r="B81" s="390"/>
      <c r="C81" s="390"/>
      <c r="D81" s="390"/>
      <c r="E81" s="390"/>
      <c r="F81" s="390"/>
      <c r="G81" s="390"/>
      <c r="H81" s="390"/>
      <c r="I81" s="390"/>
      <c r="J81" s="390"/>
      <c r="K81" s="390"/>
      <c r="L81" s="390"/>
      <c r="M81" s="390"/>
      <c r="N81" s="390"/>
      <c r="O81" s="390"/>
      <c r="P81" s="390"/>
      <c r="Q81" s="390"/>
      <c r="R81" s="390"/>
      <c r="S81" s="390"/>
      <c r="T81" s="390"/>
      <c r="U81" s="390"/>
      <c r="V81" s="390"/>
      <c r="W81" s="390"/>
      <c r="X81" s="390"/>
      <c r="Y81" s="390"/>
      <c r="Z81" s="390"/>
      <c r="AA81" s="390"/>
      <c r="AB81" s="390"/>
      <c r="AC81" s="390"/>
      <c r="AD81" s="390"/>
      <c r="AE81" s="390"/>
      <c r="AF81" s="390"/>
      <c r="AG81" s="390"/>
      <c r="AH81" s="390"/>
      <c r="AI81" s="390"/>
      <c r="AJ81" s="390"/>
      <c r="AK81" s="390"/>
      <c r="AL81" s="390"/>
      <c r="AM81" s="390"/>
      <c r="AN81" s="9"/>
    </row>
    <row r="82" spans="1:40" ht="12.75">
      <c r="A82" s="390"/>
      <c r="B82" s="390"/>
      <c r="C82" s="390"/>
      <c r="D82" s="390"/>
      <c r="E82" s="390"/>
      <c r="F82" s="390"/>
      <c r="G82" s="390"/>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390"/>
      <c r="AK82" s="390"/>
      <c r="AL82" s="390"/>
      <c r="AM82" s="390"/>
      <c r="AN82" s="9"/>
    </row>
    <row r="83" spans="1:40" ht="12.75">
      <c r="A83" s="390"/>
      <c r="B83" s="390"/>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9"/>
    </row>
    <row r="84" spans="1:40" ht="12.75">
      <c r="A84" s="390"/>
      <c r="B84" s="390"/>
      <c r="C84" s="390"/>
      <c r="D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c r="AM84" s="390"/>
      <c r="AN84" s="9"/>
    </row>
    <row r="85" spans="1:40" ht="12.75">
      <c r="A85" s="390"/>
      <c r="B85" s="390"/>
      <c r="C85" s="390"/>
      <c r="D85" s="390"/>
      <c r="E85" s="390"/>
      <c r="F85" s="390"/>
      <c r="G85" s="390"/>
      <c r="H85" s="390"/>
      <c r="I85" s="390"/>
      <c r="J85" s="390"/>
      <c r="K85" s="390"/>
      <c r="L85" s="390"/>
      <c r="M85" s="390"/>
      <c r="N85" s="390"/>
      <c r="O85" s="390"/>
      <c r="P85" s="390"/>
      <c r="Q85" s="390"/>
      <c r="R85" s="390"/>
      <c r="S85" s="390"/>
      <c r="T85" s="390"/>
      <c r="U85" s="390"/>
      <c r="V85" s="390"/>
      <c r="W85" s="390"/>
      <c r="X85" s="390"/>
      <c r="Y85" s="390"/>
      <c r="Z85" s="390"/>
      <c r="AA85" s="390"/>
      <c r="AB85" s="390"/>
      <c r="AC85" s="390"/>
      <c r="AD85" s="390"/>
      <c r="AE85" s="390"/>
      <c r="AF85" s="390"/>
      <c r="AG85" s="390"/>
      <c r="AH85" s="390"/>
      <c r="AI85" s="390"/>
      <c r="AJ85" s="390"/>
      <c r="AK85" s="390"/>
      <c r="AL85" s="390"/>
      <c r="AM85" s="390"/>
      <c r="AN85" s="9"/>
    </row>
    <row r="86" spans="1:40" ht="12.75">
      <c r="A86" s="390"/>
      <c r="B86" s="390"/>
      <c r="C86" s="390"/>
      <c r="D86" s="390"/>
      <c r="E86" s="390"/>
      <c r="F86" s="390"/>
      <c r="G86" s="390"/>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0"/>
      <c r="AK86" s="390"/>
      <c r="AL86" s="390"/>
      <c r="AM86" s="390"/>
      <c r="AN86" s="9"/>
    </row>
    <row r="87" spans="1:40" ht="12.75">
      <c r="A87" s="390"/>
      <c r="B87" s="390"/>
      <c r="C87" s="390"/>
      <c r="D87" s="390"/>
      <c r="E87" s="390"/>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0"/>
      <c r="AK87" s="390"/>
      <c r="AL87" s="390"/>
      <c r="AM87" s="390"/>
      <c r="AN87" s="9"/>
    </row>
    <row r="88" spans="1:40" ht="12.75">
      <c r="A88" s="390"/>
      <c r="B88" s="390"/>
      <c r="C88" s="390"/>
      <c r="D88" s="390"/>
      <c r="E88" s="390"/>
      <c r="F88" s="390"/>
      <c r="G88" s="390"/>
      <c r="H88" s="390"/>
      <c r="I88" s="390"/>
      <c r="J88" s="390"/>
      <c r="K88" s="390"/>
      <c r="L88" s="390"/>
      <c r="M88" s="390"/>
      <c r="N88" s="390"/>
      <c r="O88" s="390"/>
      <c r="P88" s="390"/>
      <c r="Q88" s="390"/>
      <c r="R88" s="390"/>
      <c r="S88" s="390"/>
      <c r="T88" s="390"/>
      <c r="U88" s="390"/>
      <c r="V88" s="390"/>
      <c r="W88" s="390"/>
      <c r="X88" s="390"/>
      <c r="Y88" s="390"/>
      <c r="Z88" s="390"/>
      <c r="AA88" s="390"/>
      <c r="AB88" s="390"/>
      <c r="AC88" s="390"/>
      <c r="AD88" s="390"/>
      <c r="AE88" s="390"/>
      <c r="AF88" s="390"/>
      <c r="AG88" s="390"/>
      <c r="AH88" s="390"/>
      <c r="AI88" s="390"/>
      <c r="AJ88" s="390"/>
      <c r="AK88" s="390"/>
      <c r="AL88" s="390"/>
      <c r="AM88" s="390"/>
      <c r="AN88" s="9"/>
    </row>
    <row r="89" spans="1:40" ht="12.75">
      <c r="A89" s="390"/>
      <c r="B89" s="390"/>
      <c r="C89" s="390"/>
      <c r="D89" s="390"/>
      <c r="E89" s="390"/>
      <c r="F89" s="390"/>
      <c r="G89" s="390"/>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c r="AG89" s="390"/>
      <c r="AH89" s="390"/>
      <c r="AI89" s="390"/>
      <c r="AJ89" s="390"/>
      <c r="AK89" s="390"/>
      <c r="AL89" s="390"/>
      <c r="AM89" s="390"/>
      <c r="AN89" s="9"/>
    </row>
    <row r="90" spans="1:40" ht="12.75">
      <c r="A90" s="390"/>
      <c r="B90" s="390"/>
      <c r="C90" s="390"/>
      <c r="D90" s="390"/>
      <c r="E90" s="390"/>
      <c r="F90" s="390"/>
      <c r="G90" s="390"/>
      <c r="H90" s="390"/>
      <c r="I90" s="390"/>
      <c r="J90" s="390"/>
      <c r="K90" s="390"/>
      <c r="L90" s="390"/>
      <c r="M90" s="390"/>
      <c r="N90" s="390"/>
      <c r="O90" s="390"/>
      <c r="P90" s="390"/>
      <c r="Q90" s="390"/>
      <c r="R90" s="390"/>
      <c r="S90" s="390"/>
      <c r="T90" s="390"/>
      <c r="U90" s="390"/>
      <c r="V90" s="390"/>
      <c r="W90" s="390"/>
      <c r="X90" s="390"/>
      <c r="Y90" s="390"/>
      <c r="Z90" s="390"/>
      <c r="AA90" s="390"/>
      <c r="AB90" s="390"/>
      <c r="AC90" s="390"/>
      <c r="AD90" s="390"/>
      <c r="AE90" s="390"/>
      <c r="AF90" s="390"/>
      <c r="AG90" s="390"/>
      <c r="AH90" s="390"/>
      <c r="AI90" s="390"/>
      <c r="AJ90" s="390"/>
      <c r="AK90" s="390"/>
      <c r="AL90" s="390"/>
      <c r="AM90" s="390"/>
      <c r="AN90" s="9"/>
    </row>
    <row r="91" spans="1:40" ht="12.75">
      <c r="A91" s="390"/>
      <c r="B91" s="390"/>
      <c r="C91" s="390"/>
      <c r="D91" s="390"/>
      <c r="E91" s="390"/>
      <c r="F91" s="390"/>
      <c r="G91" s="390"/>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0"/>
      <c r="AK91" s="390"/>
      <c r="AL91" s="390"/>
      <c r="AM91" s="390"/>
      <c r="AN91" s="9"/>
    </row>
    <row r="92" spans="1:40" ht="12.75">
      <c r="A92" s="390"/>
      <c r="B92" s="390"/>
      <c r="C92" s="390"/>
      <c r="D92" s="390"/>
      <c r="E92" s="390"/>
      <c r="F92" s="390"/>
      <c r="G92" s="390"/>
      <c r="H92" s="390"/>
      <c r="I92" s="390"/>
      <c r="J92" s="390"/>
      <c r="K92" s="390"/>
      <c r="L92" s="390"/>
      <c r="M92" s="390"/>
      <c r="N92" s="390"/>
      <c r="O92" s="390"/>
      <c r="P92" s="390"/>
      <c r="Q92" s="390"/>
      <c r="R92" s="390"/>
      <c r="S92" s="390"/>
      <c r="T92" s="390"/>
      <c r="U92" s="390"/>
      <c r="V92" s="390"/>
      <c r="W92" s="390"/>
      <c r="X92" s="390"/>
      <c r="Y92" s="390"/>
      <c r="Z92" s="390"/>
      <c r="AA92" s="390"/>
      <c r="AB92" s="390"/>
      <c r="AC92" s="390"/>
      <c r="AD92" s="390"/>
      <c r="AE92" s="390"/>
      <c r="AF92" s="390"/>
      <c r="AG92" s="390"/>
      <c r="AH92" s="390"/>
      <c r="AI92" s="390"/>
      <c r="AJ92" s="390"/>
      <c r="AK92" s="390"/>
      <c r="AL92" s="390"/>
      <c r="AM92" s="390"/>
      <c r="AN92" s="9"/>
    </row>
    <row r="93" spans="1:40" ht="12.75">
      <c r="A93" s="390"/>
      <c r="B93" s="390"/>
      <c r="C93" s="390"/>
      <c r="D93" s="390"/>
      <c r="E93" s="390"/>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390"/>
      <c r="AJ93" s="390"/>
      <c r="AK93" s="390"/>
      <c r="AL93" s="390"/>
      <c r="AM93" s="390"/>
      <c r="AN93" s="9"/>
    </row>
    <row r="94" spans="1:40" ht="12.75">
      <c r="A94" s="390"/>
      <c r="B94" s="390"/>
      <c r="C94" s="390"/>
      <c r="D94" s="390"/>
      <c r="E94" s="390"/>
      <c r="F94" s="390"/>
      <c r="G94" s="390"/>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0"/>
      <c r="AK94" s="390"/>
      <c r="AL94" s="390"/>
      <c r="AM94" s="390"/>
      <c r="AN94" s="9"/>
    </row>
    <row r="95" spans="1:40" ht="12.75">
      <c r="A95" s="390"/>
      <c r="B95" s="390"/>
      <c r="C95" s="390"/>
      <c r="D95" s="390"/>
      <c r="E95" s="390"/>
      <c r="F95" s="390"/>
      <c r="G95" s="390"/>
      <c r="H95" s="390"/>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0"/>
      <c r="AK95" s="390"/>
      <c r="AL95" s="390"/>
      <c r="AM95" s="390"/>
      <c r="AN95" s="9"/>
    </row>
    <row r="96" spans="1:40" ht="12.75">
      <c r="A96" s="390"/>
      <c r="B96" s="390"/>
      <c r="C96" s="390"/>
      <c r="D96" s="390"/>
      <c r="E96" s="390"/>
      <c r="F96" s="390"/>
      <c r="G96" s="390"/>
      <c r="H96" s="390"/>
      <c r="I96" s="390"/>
      <c r="J96" s="390"/>
      <c r="K96" s="390"/>
      <c r="L96" s="390"/>
      <c r="M96" s="390"/>
      <c r="N96" s="390"/>
      <c r="O96" s="390"/>
      <c r="P96" s="390"/>
      <c r="Q96" s="390"/>
      <c r="R96" s="390"/>
      <c r="S96" s="390"/>
      <c r="T96" s="390"/>
      <c r="U96" s="390"/>
      <c r="V96" s="390"/>
      <c r="W96" s="390"/>
      <c r="X96" s="390"/>
      <c r="Y96" s="390"/>
      <c r="Z96" s="390"/>
      <c r="AA96" s="390"/>
      <c r="AB96" s="390"/>
      <c r="AC96" s="390"/>
      <c r="AD96" s="390"/>
      <c r="AE96" s="390"/>
      <c r="AF96" s="390"/>
      <c r="AG96" s="390"/>
      <c r="AH96" s="390"/>
      <c r="AI96" s="390"/>
      <c r="AJ96" s="390"/>
      <c r="AK96" s="390"/>
      <c r="AL96" s="390"/>
      <c r="AM96" s="390"/>
      <c r="AN96" s="9"/>
    </row>
    <row r="97" spans="1:40" ht="12.75">
      <c r="A97" s="390"/>
      <c r="B97" s="390"/>
      <c r="C97" s="390"/>
      <c r="D97" s="390"/>
      <c r="E97" s="390"/>
      <c r="F97" s="390"/>
      <c r="G97" s="390"/>
      <c r="H97" s="390"/>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0"/>
      <c r="AK97" s="390"/>
      <c r="AL97" s="390"/>
      <c r="AM97" s="390"/>
      <c r="AN97" s="9"/>
    </row>
    <row r="98" spans="1:40" ht="12.75">
      <c r="A98" s="390"/>
      <c r="B98" s="390"/>
      <c r="C98" s="390"/>
      <c r="D98" s="390"/>
      <c r="E98" s="390"/>
      <c r="F98" s="390"/>
      <c r="G98" s="390"/>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0"/>
      <c r="AL98" s="390"/>
      <c r="AM98" s="390"/>
      <c r="AN98" s="9"/>
    </row>
    <row r="99" spans="1:40" ht="12.75">
      <c r="A99" s="390"/>
      <c r="B99" s="390"/>
      <c r="C99" s="390"/>
      <c r="D99" s="390"/>
      <c r="E99" s="390"/>
      <c r="F99" s="390"/>
      <c r="G99" s="390"/>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0"/>
      <c r="AL99" s="390"/>
      <c r="AM99" s="390"/>
      <c r="AN99" s="9"/>
    </row>
    <row r="100" spans="1:40" ht="12.75">
      <c r="A100" s="390"/>
      <c r="B100" s="390"/>
      <c r="C100" s="390"/>
      <c r="D100" s="390"/>
      <c r="E100" s="390"/>
      <c r="F100" s="390"/>
      <c r="G100" s="390"/>
      <c r="H100" s="390"/>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390"/>
      <c r="AM100" s="390"/>
      <c r="AN100" s="9"/>
    </row>
    <row r="101" spans="1:40" ht="12.75">
      <c r="A101" s="390"/>
      <c r="B101" s="390"/>
      <c r="C101" s="390"/>
      <c r="D101" s="390"/>
      <c r="E101" s="390"/>
      <c r="F101" s="390"/>
      <c r="G101" s="390"/>
      <c r="H101" s="390"/>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0"/>
      <c r="AK101" s="390"/>
      <c r="AL101" s="390"/>
      <c r="AM101" s="390"/>
      <c r="AN101" s="9"/>
    </row>
    <row r="102" spans="1:40" ht="12.75">
      <c r="A102" s="390"/>
      <c r="B102" s="390"/>
      <c r="C102" s="390"/>
      <c r="D102" s="390"/>
      <c r="E102" s="390"/>
      <c r="F102" s="390"/>
      <c r="G102" s="390"/>
      <c r="H102" s="390"/>
      <c r="I102" s="390"/>
      <c r="J102" s="390"/>
      <c r="K102" s="390"/>
      <c r="L102" s="390"/>
      <c r="M102" s="390"/>
      <c r="N102" s="390"/>
      <c r="O102" s="390"/>
      <c r="P102" s="390"/>
      <c r="Q102" s="390"/>
      <c r="R102" s="390"/>
      <c r="S102" s="390"/>
      <c r="T102" s="390"/>
      <c r="U102" s="390"/>
      <c r="V102" s="390"/>
      <c r="W102" s="390"/>
      <c r="X102" s="390"/>
      <c r="Y102" s="390"/>
      <c r="Z102" s="390"/>
      <c r="AA102" s="390"/>
      <c r="AB102" s="390"/>
      <c r="AC102" s="390"/>
      <c r="AD102" s="390"/>
      <c r="AE102" s="390"/>
      <c r="AF102" s="390"/>
      <c r="AG102" s="390"/>
      <c r="AH102" s="390"/>
      <c r="AI102" s="390"/>
      <c r="AJ102" s="390"/>
      <c r="AK102" s="390"/>
      <c r="AL102" s="390"/>
      <c r="AM102" s="390"/>
      <c r="AN102" s="9"/>
    </row>
    <row r="103" spans="1:40" ht="12.75">
      <c r="A103" s="390"/>
      <c r="B103" s="390"/>
      <c r="C103" s="390"/>
      <c r="D103" s="390"/>
      <c r="E103" s="390"/>
      <c r="F103" s="390"/>
      <c r="G103" s="390"/>
      <c r="H103" s="390"/>
      <c r="I103" s="390"/>
      <c r="J103" s="390"/>
      <c r="K103" s="390"/>
      <c r="L103" s="390"/>
      <c r="M103" s="390"/>
      <c r="N103" s="390"/>
      <c r="O103" s="390"/>
      <c r="P103" s="390"/>
      <c r="Q103" s="390"/>
      <c r="R103" s="390"/>
      <c r="S103" s="390"/>
      <c r="T103" s="390"/>
      <c r="U103" s="390"/>
      <c r="V103" s="390"/>
      <c r="W103" s="390"/>
      <c r="X103" s="390"/>
      <c r="Y103" s="390"/>
      <c r="Z103" s="390"/>
      <c r="AA103" s="390"/>
      <c r="AB103" s="390"/>
      <c r="AC103" s="390"/>
      <c r="AD103" s="390"/>
      <c r="AE103" s="390"/>
      <c r="AF103" s="390"/>
      <c r="AG103" s="390"/>
      <c r="AH103" s="390"/>
      <c r="AI103" s="390"/>
      <c r="AJ103" s="390"/>
      <c r="AK103" s="390"/>
      <c r="AL103" s="390"/>
      <c r="AM103" s="390"/>
      <c r="AN103" s="9"/>
    </row>
    <row r="104" spans="1:40"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row>
    <row r="105" spans="1:40"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row>
    <row r="106" spans="1:40"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row>
    <row r="107" spans="1:40"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row>
  </sheetData>
  <sheetProtection/>
  <mergeCells count="1">
    <mergeCell ref="A1:H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123"/>
  <sheetViews>
    <sheetView zoomScalePageLayoutView="0" workbookViewId="0" topLeftCell="A1">
      <selection activeCell="G51" sqref="G51"/>
    </sheetView>
  </sheetViews>
  <sheetFormatPr defaultColWidth="10.66015625" defaultRowHeight="10.5"/>
  <cols>
    <col min="1" max="1" width="25.66015625" style="6" customWidth="1"/>
    <col min="2" max="2" width="16.83203125" style="6" customWidth="1"/>
    <col min="3" max="3" width="16.16015625" style="6" customWidth="1"/>
    <col min="4" max="4" width="16.5" style="6" customWidth="1"/>
    <col min="5" max="16384" width="10.66015625" style="6" customWidth="1"/>
  </cols>
  <sheetData>
    <row r="1" spans="1:8" ht="15">
      <c r="A1" s="43" t="s">
        <v>147</v>
      </c>
      <c r="B1" s="42"/>
      <c r="C1" s="42"/>
      <c r="D1" s="42"/>
      <c r="E1" s="42"/>
      <c r="F1" s="42"/>
      <c r="G1" s="42"/>
      <c r="H1" s="42"/>
    </row>
    <row r="2" spans="1:8" ht="38.25" customHeight="1">
      <c r="A2" s="49" t="s">
        <v>0</v>
      </c>
      <c r="B2" s="48" t="s">
        <v>198</v>
      </c>
      <c r="C2" s="59" t="s">
        <v>199</v>
      </c>
      <c r="D2" s="60" t="s">
        <v>200</v>
      </c>
      <c r="E2" s="57"/>
      <c r="F2" s="57"/>
      <c r="G2" s="42"/>
      <c r="H2" s="42"/>
    </row>
    <row r="3" spans="1:8" ht="12.75">
      <c r="A3" s="46" t="s">
        <v>201</v>
      </c>
      <c r="B3" s="45" t="s">
        <v>202</v>
      </c>
      <c r="C3" s="45" t="s">
        <v>202</v>
      </c>
      <c r="D3" s="44" t="s">
        <v>202</v>
      </c>
      <c r="E3" s="42"/>
      <c r="F3" s="42"/>
      <c r="G3" s="42"/>
      <c r="H3" s="58"/>
    </row>
    <row r="4" spans="1:8" ht="12">
      <c r="A4" s="55" t="s">
        <v>203</v>
      </c>
      <c r="B4" s="50">
        <v>1.4</v>
      </c>
      <c r="C4" s="50">
        <v>50</v>
      </c>
      <c r="D4" s="51">
        <v>70</v>
      </c>
      <c r="E4" s="42"/>
      <c r="F4" s="42"/>
      <c r="G4" s="58"/>
      <c r="H4" s="58"/>
    </row>
    <row r="5" spans="1:8" ht="12">
      <c r="A5" s="46" t="s">
        <v>204</v>
      </c>
      <c r="B5" s="47">
        <v>0.8</v>
      </c>
      <c r="C5" s="47">
        <v>67.2</v>
      </c>
      <c r="D5" s="56">
        <v>53.760000000000005</v>
      </c>
      <c r="E5" s="42"/>
      <c r="F5" s="42"/>
      <c r="G5" s="42"/>
      <c r="H5" s="42"/>
    </row>
    <row r="6" spans="1:8" ht="12">
      <c r="A6" s="46" t="s">
        <v>205</v>
      </c>
      <c r="B6" s="47">
        <v>1</v>
      </c>
      <c r="C6" s="47">
        <v>20.3</v>
      </c>
      <c r="D6" s="56">
        <v>20.3</v>
      </c>
      <c r="E6" s="42"/>
      <c r="F6" s="42"/>
      <c r="G6" s="42"/>
      <c r="H6" s="42"/>
    </row>
    <row r="7" spans="1:8" ht="12">
      <c r="A7" s="46" t="s">
        <v>206</v>
      </c>
      <c r="B7" s="47">
        <v>0.187</v>
      </c>
      <c r="C7" s="47">
        <v>195.1</v>
      </c>
      <c r="D7" s="56">
        <v>36.4837</v>
      </c>
      <c r="E7" s="42"/>
      <c r="F7" s="42"/>
      <c r="G7" s="42"/>
      <c r="H7" s="42"/>
    </row>
    <row r="8" spans="1:8" ht="12">
      <c r="A8" s="46" t="s">
        <v>207</v>
      </c>
      <c r="B8" s="47">
        <v>3.85</v>
      </c>
      <c r="C8" s="47">
        <v>6.2</v>
      </c>
      <c r="D8" s="56">
        <v>23.87</v>
      </c>
      <c r="E8" s="42"/>
      <c r="F8" s="42"/>
      <c r="G8" s="42"/>
      <c r="H8" s="42"/>
    </row>
    <row r="9" spans="1:8" ht="12">
      <c r="A9" s="46" t="s">
        <v>208</v>
      </c>
      <c r="B9" s="47">
        <v>0.099</v>
      </c>
      <c r="C9" s="47">
        <v>40</v>
      </c>
      <c r="D9" s="56">
        <v>3.96</v>
      </c>
      <c r="E9" s="42"/>
      <c r="F9" s="42"/>
      <c r="G9" s="42"/>
      <c r="H9" s="42"/>
    </row>
    <row r="10" spans="1:8" ht="12">
      <c r="A10" s="46" t="s">
        <v>209</v>
      </c>
      <c r="B10" s="47">
        <v>0.01</v>
      </c>
      <c r="C10" s="47">
        <v>13</v>
      </c>
      <c r="D10" s="56">
        <v>0.13</v>
      </c>
      <c r="E10" s="42"/>
      <c r="F10" s="42"/>
      <c r="G10" s="42"/>
      <c r="H10" s="42"/>
    </row>
    <row r="11" spans="1:8" ht="12">
      <c r="A11" s="46" t="s">
        <v>210</v>
      </c>
      <c r="B11" s="47">
        <v>0.266</v>
      </c>
      <c r="C11" s="47">
        <v>35</v>
      </c>
      <c r="D11" s="56">
        <v>9.31</v>
      </c>
      <c r="E11" s="42"/>
      <c r="F11" s="42"/>
      <c r="G11" s="42"/>
      <c r="H11" s="42"/>
    </row>
    <row r="12" spans="1:8" ht="12">
      <c r="A12" s="46" t="s">
        <v>211</v>
      </c>
      <c r="B12" s="47">
        <v>0.26</v>
      </c>
      <c r="C12" s="47">
        <v>17.5</v>
      </c>
      <c r="D12" s="56">
        <v>4.55</v>
      </c>
      <c r="E12" s="42"/>
      <c r="F12" s="42"/>
      <c r="G12" s="42"/>
      <c r="H12" s="42"/>
    </row>
    <row r="13" spans="1:8" ht="12">
      <c r="A13" s="46" t="s">
        <v>212</v>
      </c>
      <c r="B13" s="47">
        <v>0.84</v>
      </c>
      <c r="C13" s="47">
        <v>3.5</v>
      </c>
      <c r="D13" s="56">
        <v>2.94</v>
      </c>
      <c r="E13" s="42"/>
      <c r="F13" s="42"/>
      <c r="G13" s="42"/>
      <c r="H13" s="42"/>
    </row>
    <row r="14" spans="1:8" ht="12">
      <c r="A14" s="46" t="s">
        <v>213</v>
      </c>
      <c r="B14" s="47">
        <v>0.404</v>
      </c>
      <c r="C14" s="47">
        <v>10</v>
      </c>
      <c r="D14" s="56">
        <v>4.04</v>
      </c>
      <c r="E14" s="42"/>
      <c r="F14" s="42"/>
      <c r="G14" s="42"/>
      <c r="H14" s="42"/>
    </row>
    <row r="15" spans="1:8" ht="12">
      <c r="A15" s="53" t="s">
        <v>214</v>
      </c>
      <c r="B15" s="52">
        <v>0.67</v>
      </c>
      <c r="C15" s="52">
        <v>44</v>
      </c>
      <c r="D15" s="54">
        <v>29.48</v>
      </c>
      <c r="E15" s="42"/>
      <c r="F15" s="42"/>
      <c r="G15" s="42"/>
      <c r="H15" s="42"/>
    </row>
    <row r="16" spans="1:8" ht="12.75">
      <c r="A16" s="46" t="s">
        <v>215</v>
      </c>
      <c r="B16" s="45" t="s">
        <v>216</v>
      </c>
      <c r="C16" s="45" t="s">
        <v>216</v>
      </c>
      <c r="D16" s="56" t="s">
        <v>216</v>
      </c>
      <c r="E16" s="42"/>
      <c r="F16" s="42"/>
      <c r="G16" s="42"/>
      <c r="H16" s="42"/>
    </row>
    <row r="17" spans="1:4" ht="12">
      <c r="A17" s="55" t="s">
        <v>217</v>
      </c>
      <c r="B17" s="50">
        <v>0.986</v>
      </c>
      <c r="C17" s="50">
        <v>215.5</v>
      </c>
      <c r="D17" s="51">
        <v>212.483</v>
      </c>
    </row>
    <row r="18" spans="1:4" ht="12">
      <c r="A18" s="46" t="s">
        <v>218</v>
      </c>
      <c r="B18" s="47">
        <v>0.669</v>
      </c>
      <c r="C18" s="47">
        <v>112.7</v>
      </c>
      <c r="D18" s="56">
        <v>75.39630000000001</v>
      </c>
    </row>
    <row r="19" spans="1:4" ht="12">
      <c r="A19" s="46" t="s">
        <v>219</v>
      </c>
      <c r="B19" s="47">
        <v>0.296</v>
      </c>
      <c r="C19" s="47">
        <v>66.7</v>
      </c>
      <c r="D19" s="56">
        <v>19.7432</v>
      </c>
    </row>
    <row r="20" spans="1:4" ht="12">
      <c r="A20" s="46" t="s">
        <v>220</v>
      </c>
      <c r="B20" s="47">
        <v>0.104</v>
      </c>
      <c r="C20" s="47">
        <v>52.1</v>
      </c>
      <c r="D20" s="56">
        <v>5.4184</v>
      </c>
    </row>
    <row r="21" spans="1:4" ht="12">
      <c r="A21" s="46" t="s">
        <v>221</v>
      </c>
      <c r="B21" s="47">
        <v>0.028</v>
      </c>
      <c r="C21" s="47">
        <v>45.8</v>
      </c>
      <c r="D21" s="56">
        <v>1.2824</v>
      </c>
    </row>
    <row r="22" spans="1:4" ht="12">
      <c r="A22" s="46" t="s">
        <v>222</v>
      </c>
      <c r="B22" s="47">
        <v>0.876</v>
      </c>
      <c r="C22" s="47">
        <v>71.3</v>
      </c>
      <c r="D22" s="56">
        <v>62.4588</v>
      </c>
    </row>
    <row r="23" spans="1:4" ht="12">
      <c r="A23" s="46" t="s">
        <v>223</v>
      </c>
      <c r="B23" s="47">
        <v>0.32</v>
      </c>
      <c r="C23" s="47">
        <v>68.9</v>
      </c>
      <c r="D23" s="56">
        <v>22.048000000000002</v>
      </c>
    </row>
    <row r="24" spans="1:4" ht="12">
      <c r="A24" s="46" t="s">
        <v>224</v>
      </c>
      <c r="B24" s="47">
        <v>0.072</v>
      </c>
      <c r="C24" s="47">
        <v>68.6</v>
      </c>
      <c r="D24" s="56">
        <v>4.9392</v>
      </c>
    </row>
    <row r="25" spans="1:4" ht="12">
      <c r="A25" s="46" t="s">
        <v>225</v>
      </c>
      <c r="B25" s="47">
        <v>0.472</v>
      </c>
      <c r="C25" s="47">
        <v>50.1</v>
      </c>
      <c r="D25" s="56">
        <v>23.647199999999998</v>
      </c>
    </row>
    <row r="26" spans="1:4" ht="12">
      <c r="A26" s="46" t="s">
        <v>226</v>
      </c>
      <c r="B26" s="47">
        <v>0.631</v>
      </c>
      <c r="C26" s="47">
        <v>20.4</v>
      </c>
      <c r="D26" s="56">
        <v>12.872399999999999</v>
      </c>
    </row>
    <row r="27" spans="1:4" ht="12">
      <c r="A27" s="46" t="s">
        <v>227</v>
      </c>
      <c r="B27" s="47">
        <v>1.26</v>
      </c>
      <c r="C27" s="47">
        <v>14.9</v>
      </c>
      <c r="D27" s="56">
        <v>18.774</v>
      </c>
    </row>
    <row r="28" spans="1:4" ht="12">
      <c r="A28" s="46" t="s">
        <v>228</v>
      </c>
      <c r="B28" s="47">
        <v>0.67</v>
      </c>
      <c r="C28" s="47">
        <v>16.8</v>
      </c>
      <c r="D28" s="56">
        <v>11.256000000000002</v>
      </c>
    </row>
    <row r="29" spans="1:4" ht="12">
      <c r="A29" s="46" t="s">
        <v>229</v>
      </c>
      <c r="B29" s="47">
        <v>0.46</v>
      </c>
      <c r="C29" s="47">
        <v>112.3</v>
      </c>
      <c r="D29" s="56">
        <v>51.658</v>
      </c>
    </row>
    <row r="30" spans="1:4" ht="12">
      <c r="A30" s="46" t="s">
        <v>230</v>
      </c>
      <c r="B30" s="47">
        <v>0.73</v>
      </c>
      <c r="C30" s="47">
        <v>153</v>
      </c>
      <c r="D30" s="56">
        <v>111.69</v>
      </c>
    </row>
    <row r="31" spans="1:4" ht="12">
      <c r="A31" s="46" t="s">
        <v>231</v>
      </c>
      <c r="B31" s="47">
        <v>0.296</v>
      </c>
      <c r="C31" s="47">
        <v>24.4</v>
      </c>
      <c r="D31" s="56">
        <v>7.2223999999999995</v>
      </c>
    </row>
    <row r="32" spans="1:4" ht="12">
      <c r="A32" s="46" t="s">
        <v>232</v>
      </c>
      <c r="B32" s="47">
        <v>0.099</v>
      </c>
      <c r="C32" s="47">
        <v>68.3</v>
      </c>
      <c r="D32" s="56">
        <v>6.7617</v>
      </c>
    </row>
    <row r="33" spans="1:4" ht="12">
      <c r="A33" s="46" t="s">
        <v>233</v>
      </c>
      <c r="B33" s="47">
        <v>0.493</v>
      </c>
      <c r="C33" s="47">
        <v>9.1</v>
      </c>
      <c r="D33" s="56">
        <v>4.4863</v>
      </c>
    </row>
    <row r="34" spans="1:4" ht="12">
      <c r="A34" s="46" t="s">
        <v>234</v>
      </c>
      <c r="B34" s="47">
        <v>0.049</v>
      </c>
      <c r="C34" s="47">
        <v>14.7</v>
      </c>
      <c r="D34" s="56">
        <v>0.7202999999999999</v>
      </c>
    </row>
    <row r="35" spans="1:4" ht="12">
      <c r="A35" s="46" t="s">
        <v>235</v>
      </c>
      <c r="B35" s="47">
        <v>0.202</v>
      </c>
      <c r="C35" s="47">
        <v>131.7</v>
      </c>
      <c r="D35" s="56">
        <v>26.6034</v>
      </c>
    </row>
    <row r="36" spans="1:4" ht="12">
      <c r="A36" s="53" t="s">
        <v>236</v>
      </c>
      <c r="B36" s="52">
        <v>0.637</v>
      </c>
      <c r="C36" s="52">
        <v>152.7</v>
      </c>
      <c r="D36" s="54">
        <v>97.26989999999999</v>
      </c>
    </row>
    <row r="37" spans="1:4" ht="12.75">
      <c r="A37" s="46" t="s">
        <v>237</v>
      </c>
      <c r="B37" s="45" t="s">
        <v>216</v>
      </c>
      <c r="C37" s="45" t="s">
        <v>216</v>
      </c>
      <c r="D37" s="56" t="s">
        <v>216</v>
      </c>
    </row>
    <row r="38" spans="1:4" ht="12">
      <c r="A38" s="55" t="s">
        <v>238</v>
      </c>
      <c r="B38" s="50">
        <v>0.933</v>
      </c>
      <c r="C38" s="50">
        <v>135.1</v>
      </c>
      <c r="D38" s="51">
        <v>126.0483</v>
      </c>
    </row>
    <row r="39" spans="1:4" ht="12">
      <c r="A39" s="46" t="s">
        <v>239</v>
      </c>
      <c r="B39" s="47">
        <v>0.323</v>
      </c>
      <c r="C39" s="47">
        <v>935</v>
      </c>
      <c r="D39" s="56">
        <v>302.005</v>
      </c>
    </row>
    <row r="40" spans="1:4" ht="12">
      <c r="A40" s="46" t="s">
        <v>240</v>
      </c>
      <c r="B40" s="47">
        <v>0.179</v>
      </c>
      <c r="C40" s="47">
        <v>1100</v>
      </c>
      <c r="D40" s="56">
        <v>196.9</v>
      </c>
    </row>
    <row r="41" spans="1:4" ht="12">
      <c r="A41" s="46" t="s">
        <v>241</v>
      </c>
      <c r="B41" s="47">
        <v>0.685</v>
      </c>
      <c r="C41" s="47">
        <v>99.3</v>
      </c>
      <c r="D41" s="56">
        <v>68.0205</v>
      </c>
    </row>
    <row r="42" spans="1:4" ht="12">
      <c r="A42" s="46" t="s">
        <v>242</v>
      </c>
      <c r="B42" s="47">
        <v>0.167</v>
      </c>
      <c r="C42" s="47">
        <v>65</v>
      </c>
      <c r="D42" s="56">
        <v>10.855</v>
      </c>
    </row>
    <row r="43" spans="1:4" ht="12">
      <c r="A43" s="46" t="s">
        <v>243</v>
      </c>
      <c r="B43" s="47">
        <v>0.345</v>
      </c>
      <c r="C43" s="47">
        <v>50</v>
      </c>
      <c r="D43" s="56">
        <v>17.25</v>
      </c>
    </row>
    <row r="44" spans="1:4" ht="12">
      <c r="A44" s="46" t="s">
        <v>244</v>
      </c>
      <c r="B44" s="47">
        <v>0.837</v>
      </c>
      <c r="C44" s="47">
        <v>43.7</v>
      </c>
      <c r="D44" s="56">
        <v>36.5769</v>
      </c>
    </row>
    <row r="45" spans="1:4" ht="12">
      <c r="A45" s="46" t="s">
        <v>245</v>
      </c>
      <c r="B45" s="47">
        <v>0.325</v>
      </c>
      <c r="C45" s="47">
        <v>25</v>
      </c>
      <c r="D45" s="56">
        <v>8.125</v>
      </c>
    </row>
    <row r="46" spans="1:4" ht="12">
      <c r="A46" s="46" t="s">
        <v>246</v>
      </c>
      <c r="B46" s="47">
        <v>0.788</v>
      </c>
      <c r="C46" s="47">
        <v>7</v>
      </c>
      <c r="D46" s="56">
        <v>5.516</v>
      </c>
    </row>
    <row r="47" spans="1:4" ht="12">
      <c r="A47" s="46" t="s">
        <v>247</v>
      </c>
      <c r="B47" s="47">
        <v>0.65</v>
      </c>
      <c r="C47" s="47">
        <v>3</v>
      </c>
      <c r="D47" s="56">
        <v>1.9500000000000002</v>
      </c>
    </row>
    <row r="48" spans="1:4" ht="12">
      <c r="A48" s="46" t="s">
        <v>248</v>
      </c>
      <c r="B48" s="47">
        <v>0.01</v>
      </c>
      <c r="C48" s="47">
        <v>180</v>
      </c>
      <c r="D48" s="56">
        <v>1.8</v>
      </c>
    </row>
    <row r="49" spans="1:4" ht="12">
      <c r="A49" s="46" t="s">
        <v>249</v>
      </c>
      <c r="B49" s="47">
        <v>0.877</v>
      </c>
      <c r="C49" s="47">
        <v>2</v>
      </c>
      <c r="D49" s="56">
        <v>1.754</v>
      </c>
    </row>
    <row r="50" spans="1:4" ht="12">
      <c r="A50" s="46" t="s">
        <v>250</v>
      </c>
      <c r="B50" s="47">
        <v>0.256</v>
      </c>
      <c r="C50" s="47">
        <v>6</v>
      </c>
      <c r="D50" s="56">
        <v>1.536</v>
      </c>
    </row>
    <row r="51" spans="1:4" ht="12">
      <c r="A51" s="46" t="s">
        <v>251</v>
      </c>
      <c r="B51" s="47">
        <v>0.305</v>
      </c>
      <c r="C51" s="47">
        <v>5</v>
      </c>
      <c r="D51" s="56">
        <v>1.525</v>
      </c>
    </row>
    <row r="52" spans="1:4" ht="12">
      <c r="A52" s="46" t="s">
        <v>252</v>
      </c>
      <c r="B52" s="47">
        <v>0.069</v>
      </c>
      <c r="C52" s="47">
        <v>19</v>
      </c>
      <c r="D52" s="56">
        <v>1.3110000000000002</v>
      </c>
    </row>
    <row r="53" spans="1:4" ht="12">
      <c r="A53" s="46" t="s">
        <v>253</v>
      </c>
      <c r="B53" s="47">
        <v>0.006</v>
      </c>
      <c r="C53" s="47">
        <v>160</v>
      </c>
      <c r="D53" s="56">
        <v>0.96</v>
      </c>
    </row>
    <row r="54" spans="1:4" ht="12">
      <c r="A54" s="46" t="s">
        <v>254</v>
      </c>
      <c r="B54" s="47">
        <v>0.236</v>
      </c>
      <c r="C54" s="47">
        <v>30</v>
      </c>
      <c r="D54" s="56">
        <v>7.08</v>
      </c>
    </row>
    <row r="55" spans="1:4" ht="12">
      <c r="A55" s="46" t="s">
        <v>255</v>
      </c>
      <c r="B55" s="47">
        <v>0.414</v>
      </c>
      <c r="C55" s="47">
        <v>1</v>
      </c>
      <c r="D55" s="56">
        <v>0.414</v>
      </c>
    </row>
    <row r="56" spans="1:4" ht="12">
      <c r="A56" s="46" t="s">
        <v>256</v>
      </c>
      <c r="B56" s="47">
        <v>0.374</v>
      </c>
      <c r="C56" s="47">
        <v>1</v>
      </c>
      <c r="D56" s="56">
        <v>0.374</v>
      </c>
    </row>
    <row r="57" spans="1:4" ht="12">
      <c r="A57" s="46" t="s">
        <v>257</v>
      </c>
      <c r="B57" s="47">
        <v>0.01</v>
      </c>
      <c r="C57" s="47">
        <v>80</v>
      </c>
      <c r="D57" s="56">
        <v>0.8</v>
      </c>
    </row>
    <row r="58" spans="1:4" ht="12">
      <c r="A58" s="46" t="s">
        <v>258</v>
      </c>
      <c r="B58" s="47">
        <v>0.148</v>
      </c>
      <c r="C58" s="47">
        <v>20</v>
      </c>
      <c r="D58" s="56">
        <v>2.96</v>
      </c>
    </row>
    <row r="59" spans="1:4" ht="12">
      <c r="A59" s="46" t="s">
        <v>259</v>
      </c>
      <c r="B59" s="47">
        <v>0.01</v>
      </c>
      <c r="C59" s="47">
        <v>300</v>
      </c>
      <c r="D59" s="56">
        <v>3</v>
      </c>
    </row>
    <row r="60" spans="1:4" ht="12">
      <c r="A60" s="46" t="s">
        <v>260</v>
      </c>
      <c r="B60" s="47">
        <v>0.01</v>
      </c>
      <c r="C60" s="47">
        <v>50</v>
      </c>
      <c r="D60" s="56">
        <v>0.5</v>
      </c>
    </row>
    <row r="61" spans="1:4" ht="12">
      <c r="A61" s="53" t="s">
        <v>261</v>
      </c>
      <c r="B61" s="52">
        <v>0.581</v>
      </c>
      <c r="C61" s="52">
        <v>16</v>
      </c>
      <c r="D61" s="54">
        <v>9.296</v>
      </c>
    </row>
    <row r="62" spans="1:4" ht="12.75">
      <c r="A62" s="46" t="s">
        <v>262</v>
      </c>
      <c r="B62" s="45" t="s">
        <v>202</v>
      </c>
      <c r="C62" s="45" t="s">
        <v>202</v>
      </c>
      <c r="D62" s="56"/>
    </row>
    <row r="63" spans="1:4" ht="12">
      <c r="A63" s="55" t="s">
        <v>263</v>
      </c>
      <c r="B63" s="50">
        <v>0.152</v>
      </c>
      <c r="C63" s="50">
        <v>47</v>
      </c>
      <c r="D63" s="51">
        <v>7.144</v>
      </c>
    </row>
    <row r="64" spans="1:4" ht="12">
      <c r="A64" s="46" t="s">
        <v>264</v>
      </c>
      <c r="B64" s="47">
        <v>0.592</v>
      </c>
      <c r="C64" s="47">
        <v>143.9</v>
      </c>
      <c r="D64" s="56">
        <v>85.1888</v>
      </c>
    </row>
    <row r="65" spans="1:4" ht="12">
      <c r="A65" s="46" t="s">
        <v>265</v>
      </c>
      <c r="B65" s="47">
        <v>0.592</v>
      </c>
      <c r="C65" s="47">
        <v>119.8</v>
      </c>
      <c r="D65" s="56">
        <v>70.9216</v>
      </c>
    </row>
    <row r="66" spans="1:4" ht="12">
      <c r="A66" s="46" t="s">
        <v>266</v>
      </c>
      <c r="B66" s="47">
        <v>0.049</v>
      </c>
      <c r="C66" s="47">
        <v>92.5</v>
      </c>
      <c r="D66" s="56">
        <v>4.5325</v>
      </c>
    </row>
    <row r="67" spans="1:4" ht="12">
      <c r="A67" s="46" t="s">
        <v>267</v>
      </c>
      <c r="B67" s="47">
        <v>0.118</v>
      </c>
      <c r="C67" s="47">
        <v>39</v>
      </c>
      <c r="D67" s="56">
        <v>4.601999999999999</v>
      </c>
    </row>
    <row r="68" spans="1:4" ht="12">
      <c r="A68" s="46" t="s">
        <v>268</v>
      </c>
      <c r="B68" s="47">
        <v>0.03</v>
      </c>
      <c r="C68" s="47">
        <v>115</v>
      </c>
      <c r="D68" s="56">
        <v>3.4499999999999997</v>
      </c>
    </row>
    <row r="69" spans="1:4" ht="12">
      <c r="A69" s="46" t="s">
        <v>269</v>
      </c>
      <c r="B69" s="47">
        <v>0.2</v>
      </c>
      <c r="C69" s="47">
        <v>17.6</v>
      </c>
      <c r="D69" s="56">
        <v>3.5200000000000005</v>
      </c>
    </row>
    <row r="70" spans="1:4" ht="12">
      <c r="A70" s="46" t="s">
        <v>270</v>
      </c>
      <c r="B70" s="47">
        <v>0.05</v>
      </c>
      <c r="C70" s="47">
        <v>49</v>
      </c>
      <c r="D70" s="56">
        <v>2.45</v>
      </c>
    </row>
    <row r="71" spans="1:4" ht="12">
      <c r="A71" s="46" t="s">
        <v>271</v>
      </c>
      <c r="B71" s="47">
        <v>0.02</v>
      </c>
      <c r="C71" s="47">
        <v>25</v>
      </c>
      <c r="D71" s="56">
        <v>0.5</v>
      </c>
    </row>
    <row r="72" spans="1:4" ht="12">
      <c r="A72" s="53" t="s">
        <v>272</v>
      </c>
      <c r="B72" s="52">
        <v>0.03</v>
      </c>
      <c r="C72" s="52">
        <v>326.3</v>
      </c>
      <c r="D72" s="54">
        <v>9.789</v>
      </c>
    </row>
    <row r="73" spans="1:4" ht="12.75">
      <c r="A73" s="46" t="s">
        <v>273</v>
      </c>
      <c r="B73" s="45" t="s">
        <v>173</v>
      </c>
      <c r="C73" s="45" t="s">
        <v>173</v>
      </c>
      <c r="D73" s="56"/>
    </row>
    <row r="74" spans="1:4" ht="12">
      <c r="A74" s="55" t="s">
        <v>274</v>
      </c>
      <c r="B74" s="50">
        <v>0.837</v>
      </c>
      <c r="C74" s="50">
        <v>0.6</v>
      </c>
      <c r="D74" s="51">
        <v>0.5022</v>
      </c>
    </row>
    <row r="75" spans="1:4" ht="12">
      <c r="A75" s="46" t="s">
        <v>275</v>
      </c>
      <c r="B75" s="47">
        <v>0.532</v>
      </c>
      <c r="C75" s="47">
        <v>1</v>
      </c>
      <c r="D75" s="56">
        <v>0.532</v>
      </c>
    </row>
    <row r="76" spans="1:4" ht="12">
      <c r="A76" s="46" t="s">
        <v>276</v>
      </c>
      <c r="B76" s="47">
        <v>0.47</v>
      </c>
      <c r="C76" s="47">
        <v>12.8</v>
      </c>
      <c r="D76" s="56">
        <v>6.016</v>
      </c>
    </row>
    <row r="77" spans="1:4" ht="12">
      <c r="A77" s="53" t="s">
        <v>277</v>
      </c>
      <c r="B77" s="52">
        <v>0.118</v>
      </c>
      <c r="C77" s="52">
        <v>19.3</v>
      </c>
      <c r="D77" s="54">
        <v>2.2774</v>
      </c>
    </row>
    <row r="78" spans="1:4" ht="12.75">
      <c r="A78" s="46" t="s">
        <v>278</v>
      </c>
      <c r="B78" s="45" t="s">
        <v>173</v>
      </c>
      <c r="C78" s="45" t="s">
        <v>173</v>
      </c>
      <c r="D78" s="56"/>
    </row>
    <row r="79" spans="1:4" ht="12">
      <c r="A79" s="55" t="s">
        <v>279</v>
      </c>
      <c r="B79" s="50">
        <v>0.019</v>
      </c>
      <c r="C79" s="50">
        <v>250</v>
      </c>
      <c r="D79" s="51">
        <v>4.75</v>
      </c>
    </row>
    <row r="80" spans="1:4" ht="12">
      <c r="A80" s="46" t="s">
        <v>280</v>
      </c>
      <c r="B80" s="47">
        <v>0.059</v>
      </c>
      <c r="C80" s="47">
        <v>42.9</v>
      </c>
      <c r="D80" s="56">
        <v>2.5311</v>
      </c>
    </row>
    <row r="81" spans="1:4" ht="12">
      <c r="A81" s="46" t="s">
        <v>281</v>
      </c>
      <c r="B81" s="47">
        <v>0.03</v>
      </c>
      <c r="C81" s="47">
        <v>100</v>
      </c>
      <c r="D81" s="56">
        <v>3</v>
      </c>
    </row>
    <row r="82" spans="1:4" ht="12">
      <c r="A82" s="46" t="s">
        <v>282</v>
      </c>
      <c r="B82" s="47">
        <v>0.02</v>
      </c>
      <c r="C82" s="47">
        <v>50</v>
      </c>
      <c r="D82" s="56">
        <v>1</v>
      </c>
    </row>
    <row r="83" spans="1:4" ht="12">
      <c r="A83" s="46" t="s">
        <v>283</v>
      </c>
      <c r="B83" s="47">
        <v>0.01</v>
      </c>
      <c r="C83" s="47">
        <v>53</v>
      </c>
      <c r="D83" s="56">
        <v>0.53</v>
      </c>
    </row>
    <row r="84" spans="1:4" ht="12">
      <c r="A84" s="53" t="s">
        <v>284</v>
      </c>
      <c r="B84" s="52">
        <v>0.13</v>
      </c>
      <c r="C84" s="52">
        <v>26.4</v>
      </c>
      <c r="D84" s="54">
        <v>3.432</v>
      </c>
    </row>
    <row r="85" spans="1:4" ht="12.75">
      <c r="A85" s="46" t="s">
        <v>285</v>
      </c>
      <c r="B85" s="45" t="s">
        <v>173</v>
      </c>
      <c r="C85" s="45" t="s">
        <v>173</v>
      </c>
      <c r="D85" s="56"/>
    </row>
    <row r="86" spans="1:4" ht="12">
      <c r="A86" s="55" t="s">
        <v>286</v>
      </c>
      <c r="B86" s="50">
        <v>0.15</v>
      </c>
      <c r="C86" s="50">
        <v>100</v>
      </c>
      <c r="D86" s="51">
        <v>15</v>
      </c>
    </row>
    <row r="87" spans="1:4" ht="12">
      <c r="A87" s="46" t="s">
        <v>287</v>
      </c>
      <c r="B87" s="47">
        <v>0.066</v>
      </c>
      <c r="C87" s="47">
        <v>1068</v>
      </c>
      <c r="D87" s="56">
        <v>70.488</v>
      </c>
    </row>
    <row r="88" spans="1:4" ht="12">
      <c r="A88" s="46" t="s">
        <v>288</v>
      </c>
      <c r="B88" s="47">
        <v>0.024</v>
      </c>
      <c r="C88" s="47">
        <v>105</v>
      </c>
      <c r="D88" s="56">
        <v>2.52</v>
      </c>
    </row>
    <row r="89" spans="1:4" ht="12">
      <c r="A89" s="46" t="s">
        <v>289</v>
      </c>
      <c r="B89" s="47">
        <v>0.024</v>
      </c>
      <c r="C89" s="47">
        <v>180</v>
      </c>
      <c r="D89" s="56">
        <v>4.32</v>
      </c>
    </row>
    <row r="90" spans="1:4" ht="12">
      <c r="A90" s="46" t="s">
        <v>290</v>
      </c>
      <c r="B90" s="47">
        <v>0.024</v>
      </c>
      <c r="C90" s="47">
        <v>340</v>
      </c>
      <c r="D90" s="56">
        <v>8.16</v>
      </c>
    </row>
    <row r="91" spans="1:4" ht="12">
      <c r="A91" s="46" t="s">
        <v>291</v>
      </c>
      <c r="B91" s="47">
        <v>0.002</v>
      </c>
      <c r="C91" s="47">
        <v>245</v>
      </c>
      <c r="D91" s="56">
        <v>0.49</v>
      </c>
    </row>
    <row r="92" spans="1:4" ht="12">
      <c r="A92" s="46" t="s">
        <v>292</v>
      </c>
      <c r="B92" s="47">
        <v>0.002</v>
      </c>
      <c r="C92" s="47">
        <v>615</v>
      </c>
      <c r="D92" s="56">
        <v>1.23</v>
      </c>
    </row>
    <row r="93" spans="1:4" ht="12">
      <c r="A93" s="46" t="s">
        <v>293</v>
      </c>
      <c r="B93" s="47">
        <v>0.002</v>
      </c>
      <c r="C93" s="47">
        <v>740</v>
      </c>
      <c r="D93" s="56">
        <v>1.48</v>
      </c>
    </row>
    <row r="94" spans="1:4" ht="12">
      <c r="A94" s="46" t="s">
        <v>294</v>
      </c>
      <c r="B94" s="47">
        <v>0.946</v>
      </c>
      <c r="C94" s="47">
        <v>31</v>
      </c>
      <c r="D94" s="56">
        <v>29.325999999999997</v>
      </c>
    </row>
    <row r="95" spans="1:4" ht="12">
      <c r="A95" s="46" t="s">
        <v>295</v>
      </c>
      <c r="B95" s="47">
        <v>0.956</v>
      </c>
      <c r="C95" s="47">
        <v>26</v>
      </c>
      <c r="D95" s="56">
        <v>24.855999999999998</v>
      </c>
    </row>
    <row r="96" spans="1:4" ht="12">
      <c r="A96" s="46" t="s">
        <v>296</v>
      </c>
      <c r="B96" s="47">
        <v>0.601</v>
      </c>
      <c r="C96" s="47">
        <v>23.2</v>
      </c>
      <c r="D96" s="56">
        <v>13.9432</v>
      </c>
    </row>
    <row r="97" spans="1:4" ht="12">
      <c r="A97" s="46" t="s">
        <v>297</v>
      </c>
      <c r="B97" s="47">
        <v>0.45</v>
      </c>
      <c r="C97" s="47">
        <v>77.4</v>
      </c>
      <c r="D97" s="56">
        <v>34.830000000000005</v>
      </c>
    </row>
    <row r="98" spans="1:4" ht="12">
      <c r="A98" s="46" t="s">
        <v>298</v>
      </c>
      <c r="B98" s="47">
        <v>0.286</v>
      </c>
      <c r="C98" s="47">
        <v>120</v>
      </c>
      <c r="D98" s="56">
        <v>34.32</v>
      </c>
    </row>
    <row r="99" spans="1:4" ht="12">
      <c r="A99" s="46" t="s">
        <v>299</v>
      </c>
      <c r="B99" s="47">
        <v>0.65</v>
      </c>
      <c r="C99" s="47">
        <v>33.5</v>
      </c>
      <c r="D99" s="56">
        <v>21.775000000000002</v>
      </c>
    </row>
    <row r="100" spans="1:4" ht="12">
      <c r="A100" s="46" t="s">
        <v>300</v>
      </c>
      <c r="B100" s="47">
        <v>0.437</v>
      </c>
      <c r="C100" s="47">
        <v>14.8</v>
      </c>
      <c r="D100" s="56">
        <v>6.4676</v>
      </c>
    </row>
    <row r="101" spans="1:4" ht="12">
      <c r="A101" s="46" t="s">
        <v>301</v>
      </c>
      <c r="B101" s="47">
        <v>0.946</v>
      </c>
      <c r="C101" s="47">
        <v>11.3</v>
      </c>
      <c r="D101" s="56">
        <v>10.6898</v>
      </c>
    </row>
    <row r="102" spans="1:4" ht="12">
      <c r="A102" s="46" t="s">
        <v>302</v>
      </c>
      <c r="B102" s="47">
        <v>0.217</v>
      </c>
      <c r="C102" s="47">
        <v>65.7</v>
      </c>
      <c r="D102" s="56">
        <v>14.2569</v>
      </c>
    </row>
    <row r="103" spans="1:4" ht="12">
      <c r="A103" s="46" t="s">
        <v>303</v>
      </c>
      <c r="B103" s="47">
        <v>0.207</v>
      </c>
      <c r="C103" s="47">
        <v>36.5</v>
      </c>
      <c r="D103" s="56">
        <v>7.555499999999999</v>
      </c>
    </row>
    <row r="104" spans="1:4" ht="12">
      <c r="A104" s="46" t="s">
        <v>304</v>
      </c>
      <c r="B104" s="47">
        <v>0.67</v>
      </c>
      <c r="C104" s="47">
        <v>3</v>
      </c>
      <c r="D104" s="56">
        <v>2.0100000000000002</v>
      </c>
    </row>
    <row r="105" spans="1:4" ht="12">
      <c r="A105" s="46" t="s">
        <v>305</v>
      </c>
      <c r="B105" s="47">
        <v>0.36</v>
      </c>
      <c r="C105" s="47">
        <v>3.9</v>
      </c>
      <c r="D105" s="56">
        <v>1.404</v>
      </c>
    </row>
    <row r="106" spans="1:4" ht="12">
      <c r="A106" s="46" t="s">
        <v>306</v>
      </c>
      <c r="B106" s="47">
        <v>0.28</v>
      </c>
      <c r="C106" s="47">
        <v>20.1</v>
      </c>
      <c r="D106" s="56">
        <v>5.628000000000001</v>
      </c>
    </row>
    <row r="107" spans="1:4" ht="12">
      <c r="A107" s="46" t="s">
        <v>307</v>
      </c>
      <c r="B107" s="47">
        <v>0.05</v>
      </c>
      <c r="C107" s="47">
        <v>45.2</v>
      </c>
      <c r="D107" s="56">
        <v>2.2600000000000002</v>
      </c>
    </row>
    <row r="108" spans="1:4" ht="12">
      <c r="A108" s="46" t="s">
        <v>308</v>
      </c>
      <c r="B108" s="47">
        <v>0.847</v>
      </c>
      <c r="C108" s="47">
        <v>53</v>
      </c>
      <c r="D108" s="56">
        <v>44.891</v>
      </c>
    </row>
    <row r="109" spans="1:4" ht="12">
      <c r="A109" s="53" t="s">
        <v>309</v>
      </c>
      <c r="B109" s="52">
        <v>0.1</v>
      </c>
      <c r="C109" s="52">
        <v>22.8</v>
      </c>
      <c r="D109" s="54">
        <v>2.2800000000000002</v>
      </c>
    </row>
    <row r="110" spans="1:4" ht="12.75">
      <c r="A110" s="46" t="s">
        <v>310</v>
      </c>
      <c r="B110" s="45" t="s">
        <v>173</v>
      </c>
      <c r="C110" s="45" t="s">
        <v>173</v>
      </c>
      <c r="D110" s="56">
        <v>2418.960900000001</v>
      </c>
    </row>
    <row r="111" spans="1:4" ht="12">
      <c r="A111" s="55" t="s">
        <v>311</v>
      </c>
      <c r="B111" s="50">
        <v>0.004</v>
      </c>
      <c r="C111" s="50">
        <v>2300</v>
      </c>
      <c r="D111" s="51"/>
    </row>
    <row r="112" spans="1:4" ht="12">
      <c r="A112" s="46" t="s">
        <v>312</v>
      </c>
      <c r="B112" s="47">
        <v>0.066</v>
      </c>
      <c r="C112" s="47">
        <v>2228.3</v>
      </c>
      <c r="D112" s="56"/>
    </row>
    <row r="113" spans="1:4" ht="12">
      <c r="A113" s="46" t="s">
        <v>313</v>
      </c>
      <c r="B113" s="47">
        <v>0.056</v>
      </c>
      <c r="C113" s="47">
        <v>1704</v>
      </c>
      <c r="D113" s="56"/>
    </row>
    <row r="114" spans="1:4" ht="12">
      <c r="A114" s="46" t="s">
        <v>314</v>
      </c>
      <c r="B114" s="47">
        <v>0.094</v>
      </c>
      <c r="C114" s="47">
        <v>460</v>
      </c>
      <c r="D114" s="56"/>
    </row>
    <row r="115" spans="1:4" ht="12">
      <c r="A115" s="46" t="s">
        <v>315</v>
      </c>
      <c r="B115" s="47">
        <v>0.129</v>
      </c>
      <c r="C115" s="47">
        <v>400</v>
      </c>
      <c r="D115" s="56"/>
    </row>
    <row r="116" spans="1:4" ht="12">
      <c r="A116" s="46" t="s">
        <v>316</v>
      </c>
      <c r="B116" s="47">
        <v>0.001</v>
      </c>
      <c r="C116" s="47">
        <v>4500</v>
      </c>
      <c r="D116" s="56"/>
    </row>
    <row r="117" spans="1:4" ht="12">
      <c r="A117" s="46" t="s">
        <v>317</v>
      </c>
      <c r="B117" s="47">
        <v>0.035</v>
      </c>
      <c r="C117" s="47">
        <v>1760</v>
      </c>
      <c r="D117" s="56"/>
    </row>
    <row r="118" spans="1:4" ht="12">
      <c r="A118" s="46" t="s">
        <v>318</v>
      </c>
      <c r="B118" s="47">
        <v>0.029</v>
      </c>
      <c r="C118" s="47">
        <v>879</v>
      </c>
      <c r="D118" s="56"/>
    </row>
    <row r="119" spans="1:4" ht="12">
      <c r="A119" s="46" t="s">
        <v>319</v>
      </c>
      <c r="B119" s="47">
        <v>0.005</v>
      </c>
      <c r="C119" s="47">
        <v>557</v>
      </c>
      <c r="D119" s="56"/>
    </row>
    <row r="120" spans="1:4" ht="12">
      <c r="A120" s="46" t="s">
        <v>320</v>
      </c>
      <c r="B120" s="47">
        <v>0.024</v>
      </c>
      <c r="C120" s="47">
        <v>6506</v>
      </c>
      <c r="D120" s="56"/>
    </row>
    <row r="121" spans="1:4" ht="12">
      <c r="A121" s="46" t="s">
        <v>321</v>
      </c>
      <c r="B121" s="47">
        <v>0.038</v>
      </c>
      <c r="C121" s="47">
        <v>2374</v>
      </c>
      <c r="D121" s="56"/>
    </row>
    <row r="122" spans="1:4" ht="12">
      <c r="A122" s="53" t="s">
        <v>322</v>
      </c>
      <c r="B122" s="52">
        <v>1</v>
      </c>
      <c r="C122" s="52">
        <v>9.4</v>
      </c>
      <c r="D122" s="54"/>
    </row>
    <row r="123" spans="1:4" ht="12">
      <c r="A123" s="42"/>
      <c r="B123" s="42"/>
      <c r="C123" s="42"/>
      <c r="D123" s="61"/>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AB59"/>
  <sheetViews>
    <sheetView zoomScale="80" zoomScaleNormal="80" zoomScalePageLayoutView="0" workbookViewId="0" topLeftCell="A1">
      <selection activeCell="Z6" sqref="C6:Z6"/>
    </sheetView>
  </sheetViews>
  <sheetFormatPr defaultColWidth="10.66015625" defaultRowHeight="10.5"/>
  <cols>
    <col min="1" max="1" width="26.33203125" style="157" customWidth="1"/>
    <col min="2" max="2" width="8.33203125" style="157" customWidth="1"/>
    <col min="3" max="26" width="10.33203125" style="143" customWidth="1"/>
    <col min="27" max="16384" width="10.66015625" style="157" customWidth="1"/>
  </cols>
  <sheetData>
    <row r="2" spans="1:26" s="193" customFormat="1" ht="12.75">
      <c r="A2" s="372" t="s">
        <v>13</v>
      </c>
      <c r="B2" s="159"/>
      <c r="C2" s="190" t="s">
        <v>54</v>
      </c>
      <c r="D2" s="191" t="s">
        <v>55</v>
      </c>
      <c r="E2" s="191" t="s">
        <v>56</v>
      </c>
      <c r="F2" s="191" t="s">
        <v>57</v>
      </c>
      <c r="G2" s="191" t="s">
        <v>58</v>
      </c>
      <c r="H2" s="191" t="s">
        <v>59</v>
      </c>
      <c r="I2" s="191" t="s">
        <v>60</v>
      </c>
      <c r="J2" s="191" t="s">
        <v>61</v>
      </c>
      <c r="K2" s="191" t="s">
        <v>62</v>
      </c>
      <c r="L2" s="191" t="s">
        <v>63</v>
      </c>
      <c r="M2" s="191" t="s">
        <v>64</v>
      </c>
      <c r="N2" s="191" t="s">
        <v>65</v>
      </c>
      <c r="O2" s="191" t="s">
        <v>66</v>
      </c>
      <c r="P2" s="191" t="s">
        <v>67</v>
      </c>
      <c r="Q2" s="191" t="s">
        <v>68</v>
      </c>
      <c r="R2" s="191" t="s">
        <v>69</v>
      </c>
      <c r="S2" s="191" t="s">
        <v>70</v>
      </c>
      <c r="T2" s="191" t="s">
        <v>71</v>
      </c>
      <c r="U2" s="191" t="s">
        <v>72</v>
      </c>
      <c r="V2" s="191" t="s">
        <v>73</v>
      </c>
      <c r="W2" s="191" t="s">
        <v>74</v>
      </c>
      <c r="X2" s="191" t="s">
        <v>75</v>
      </c>
      <c r="Y2" s="191" t="s">
        <v>76</v>
      </c>
      <c r="Z2" s="192" t="s">
        <v>77</v>
      </c>
    </row>
    <row r="3" spans="1:26" s="160" customFormat="1" ht="36.75" customHeight="1">
      <c r="A3" s="589" t="s">
        <v>14</v>
      </c>
      <c r="B3" s="590"/>
      <c r="C3" s="131"/>
      <c r="D3" s="132"/>
      <c r="E3" s="132"/>
      <c r="F3" s="132"/>
      <c r="G3" s="132"/>
      <c r="H3" s="132"/>
      <c r="I3" s="132"/>
      <c r="J3" s="132"/>
      <c r="K3" s="132"/>
      <c r="L3" s="132"/>
      <c r="M3" s="132"/>
      <c r="N3" s="132"/>
      <c r="O3" s="132"/>
      <c r="P3" s="132"/>
      <c r="Q3" s="132"/>
      <c r="R3" s="132"/>
      <c r="S3" s="132"/>
      <c r="T3" s="132"/>
      <c r="U3" s="132"/>
      <c r="V3" s="132"/>
      <c r="W3" s="132"/>
      <c r="X3" s="132"/>
      <c r="Y3" s="132"/>
      <c r="Z3" s="133"/>
    </row>
    <row r="4" spans="1:26" s="117" customFormat="1" ht="12.75">
      <c r="A4" s="161" t="s">
        <v>4</v>
      </c>
      <c r="B4" s="162" t="s">
        <v>11</v>
      </c>
      <c r="C4" s="134">
        <v>1</v>
      </c>
      <c r="D4" s="134">
        <v>1</v>
      </c>
      <c r="E4" s="134">
        <v>1</v>
      </c>
      <c r="F4" s="134">
        <v>1</v>
      </c>
      <c r="G4" s="134">
        <v>1</v>
      </c>
      <c r="H4" s="134">
        <v>1</v>
      </c>
      <c r="I4" s="134">
        <v>1</v>
      </c>
      <c r="J4" s="134">
        <v>0.8524590163934426</v>
      </c>
      <c r="K4" s="134">
        <v>0.39344262295081966</v>
      </c>
      <c r="L4" s="134">
        <v>0.2459016393442623</v>
      </c>
      <c r="M4" s="134">
        <v>0.2459016393442623</v>
      </c>
      <c r="N4" s="134">
        <v>0.2459016393442623</v>
      </c>
      <c r="O4" s="134">
        <v>0.2459016393442623</v>
      </c>
      <c r="P4" s="134">
        <v>0.2459016393442623</v>
      </c>
      <c r="Q4" s="134">
        <v>0.2459016393442623</v>
      </c>
      <c r="R4" s="134">
        <v>0.2459016393442623</v>
      </c>
      <c r="S4" s="134">
        <v>0.29508196721311475</v>
      </c>
      <c r="T4" s="134">
        <v>0.5245901639344263</v>
      </c>
      <c r="U4" s="134">
        <v>0.8688524590163934</v>
      </c>
      <c r="V4" s="134">
        <v>0.8688524590163934</v>
      </c>
      <c r="W4" s="134">
        <v>0.8688524590163934</v>
      </c>
      <c r="X4" s="134">
        <v>1</v>
      </c>
      <c r="Y4" s="134">
        <v>1</v>
      </c>
      <c r="Z4" s="135">
        <v>1</v>
      </c>
    </row>
    <row r="5" spans="1:26" s="117" customFormat="1" ht="12.75">
      <c r="A5" s="163"/>
      <c r="B5" s="164"/>
      <c r="C5" s="134"/>
      <c r="D5" s="134"/>
      <c r="E5" s="134"/>
      <c r="F5" s="134"/>
      <c r="G5" s="134"/>
      <c r="H5" s="134"/>
      <c r="I5" s="134"/>
      <c r="J5" s="134"/>
      <c r="K5" s="134"/>
      <c r="L5" s="134"/>
      <c r="M5" s="134"/>
      <c r="N5" s="134"/>
      <c r="O5" s="134"/>
      <c r="P5" s="134"/>
      <c r="Q5" s="134"/>
      <c r="R5" s="134"/>
      <c r="S5" s="134"/>
      <c r="T5" s="134"/>
      <c r="U5" s="134"/>
      <c r="V5" s="134"/>
      <c r="W5" s="134"/>
      <c r="X5" s="134"/>
      <c r="Y5" s="134"/>
      <c r="Z5" s="135"/>
    </row>
    <row r="6" spans="1:28" s="158" customFormat="1" ht="12.75">
      <c r="A6" s="165" t="s">
        <v>50</v>
      </c>
      <c r="B6" s="164" t="s">
        <v>11</v>
      </c>
      <c r="C6" s="134">
        <v>0.011316031</v>
      </c>
      <c r="D6" s="134">
        <v>0.011316031</v>
      </c>
      <c r="E6" s="134">
        <v>0.011316031</v>
      </c>
      <c r="F6" s="134">
        <v>0.011316031</v>
      </c>
      <c r="G6" s="134">
        <v>0.033948092</v>
      </c>
      <c r="H6" s="134">
        <v>0.0735542</v>
      </c>
      <c r="I6" s="134">
        <v>0.079212215</v>
      </c>
      <c r="J6" s="134">
        <v>0.0735542</v>
      </c>
      <c r="K6" s="134">
        <v>0.033948092</v>
      </c>
      <c r="L6" s="134">
        <v>0.022632061</v>
      </c>
      <c r="M6" s="134">
        <v>0.022632061</v>
      </c>
      <c r="N6" s="134">
        <v>0.022632061</v>
      </c>
      <c r="O6" s="134">
        <v>0.022632061</v>
      </c>
      <c r="P6" s="134">
        <v>0.022632061</v>
      </c>
      <c r="Q6" s="134">
        <v>0.022632061</v>
      </c>
      <c r="R6" s="134">
        <v>0.039606108</v>
      </c>
      <c r="S6" s="134">
        <v>0.079212215</v>
      </c>
      <c r="T6" s="134">
        <v>0.113160307</v>
      </c>
      <c r="U6" s="134">
        <v>0.152766415</v>
      </c>
      <c r="V6" s="134">
        <v>0.181056492</v>
      </c>
      <c r="W6" s="134">
        <v>0.181056492</v>
      </c>
      <c r="X6" s="134">
        <v>0.124476338</v>
      </c>
      <c r="Y6" s="134">
        <v>0.067896184</v>
      </c>
      <c r="Z6" s="135">
        <v>0.028290077</v>
      </c>
      <c r="AA6" s="373"/>
      <c r="AB6" s="117"/>
    </row>
    <row r="7" spans="1:28" s="158" customFormat="1" ht="12.75">
      <c r="A7" s="163"/>
      <c r="B7" s="164"/>
      <c r="C7" s="136"/>
      <c r="D7" s="136"/>
      <c r="E7" s="136"/>
      <c r="F7" s="136"/>
      <c r="G7" s="136"/>
      <c r="H7" s="136"/>
      <c r="I7" s="136"/>
      <c r="J7" s="136"/>
      <c r="K7" s="136"/>
      <c r="L7" s="136"/>
      <c r="M7" s="136"/>
      <c r="N7" s="136"/>
      <c r="O7" s="136"/>
      <c r="P7" s="136"/>
      <c r="Q7" s="136"/>
      <c r="R7" s="136"/>
      <c r="S7" s="136"/>
      <c r="T7" s="136"/>
      <c r="U7" s="136"/>
      <c r="V7" s="136"/>
      <c r="W7" s="136"/>
      <c r="X7" s="136"/>
      <c r="Y7" s="136"/>
      <c r="Z7" s="137"/>
      <c r="AA7" s="373"/>
      <c r="AB7" s="117"/>
    </row>
    <row r="8" spans="1:28" s="158" customFormat="1" ht="12.75">
      <c r="A8" s="165" t="s">
        <v>6</v>
      </c>
      <c r="B8" s="164" t="s">
        <v>52</v>
      </c>
      <c r="C8" s="134">
        <v>0.45398773006135</v>
      </c>
      <c r="D8" s="134">
        <v>0.4110429447852761</v>
      </c>
      <c r="E8" s="134">
        <v>0.392638036809816</v>
      </c>
      <c r="F8" s="134">
        <v>0.3803680981595092</v>
      </c>
      <c r="G8" s="134">
        <v>0.3803680981595092</v>
      </c>
      <c r="H8" s="134">
        <v>0.4294478527607362</v>
      </c>
      <c r="I8" s="134">
        <v>0.539877300613497</v>
      </c>
      <c r="J8" s="134">
        <v>0.6503067484662577</v>
      </c>
      <c r="K8" s="134">
        <v>0.6625766871165645</v>
      </c>
      <c r="L8" s="134">
        <v>0.6748466257668712</v>
      </c>
      <c r="M8" s="134">
        <v>0.6871165644171779</v>
      </c>
      <c r="N8" s="134">
        <v>0.6993865030674847</v>
      </c>
      <c r="O8" s="134">
        <v>0.6871165644171779</v>
      </c>
      <c r="P8" s="134">
        <v>0.6625766871165645</v>
      </c>
      <c r="Q8" s="134">
        <v>0.6503067484662577</v>
      </c>
      <c r="R8" s="134">
        <v>0.6809815950920246</v>
      </c>
      <c r="S8" s="134">
        <v>0.8036809815950922</v>
      </c>
      <c r="T8" s="134">
        <v>1</v>
      </c>
      <c r="U8" s="134">
        <v>1</v>
      </c>
      <c r="V8" s="134">
        <v>0.9263803680981596</v>
      </c>
      <c r="W8" s="134">
        <v>0.8895705521472393</v>
      </c>
      <c r="X8" s="134">
        <v>0.8466257668711658</v>
      </c>
      <c r="Y8" s="134">
        <v>0.7116564417177915</v>
      </c>
      <c r="Z8" s="135">
        <v>0.5766871165644173</v>
      </c>
      <c r="AA8" s="373"/>
      <c r="AB8" s="117"/>
    </row>
    <row r="9" spans="1:28" s="158" customFormat="1" ht="12.75">
      <c r="A9" s="163"/>
      <c r="B9" s="164"/>
      <c r="C9" s="134"/>
      <c r="D9" s="134"/>
      <c r="E9" s="134"/>
      <c r="F9" s="134"/>
      <c r="G9" s="134"/>
      <c r="H9" s="134"/>
      <c r="I9" s="134"/>
      <c r="J9" s="134"/>
      <c r="K9" s="134"/>
      <c r="L9" s="134"/>
      <c r="M9" s="134"/>
      <c r="N9" s="134"/>
      <c r="O9" s="134"/>
      <c r="P9" s="134"/>
      <c r="Q9" s="134"/>
      <c r="R9" s="134"/>
      <c r="S9" s="134"/>
      <c r="T9" s="134"/>
      <c r="U9" s="134"/>
      <c r="V9" s="134"/>
      <c r="W9" s="134"/>
      <c r="X9" s="134"/>
      <c r="Y9" s="134"/>
      <c r="Z9" s="135"/>
      <c r="AA9" s="373"/>
      <c r="AB9" s="117"/>
    </row>
    <row r="10" spans="1:28" s="158" customFormat="1" ht="12.75">
      <c r="A10" s="165" t="s">
        <v>7</v>
      </c>
      <c r="B10" s="164" t="s">
        <v>11</v>
      </c>
      <c r="C10" s="134">
        <v>1</v>
      </c>
      <c r="D10" s="134">
        <v>1</v>
      </c>
      <c r="E10" s="134">
        <v>1</v>
      </c>
      <c r="F10" s="134">
        <v>1</v>
      </c>
      <c r="G10" s="134">
        <v>1</v>
      </c>
      <c r="H10" s="134">
        <v>1</v>
      </c>
      <c r="I10" s="134">
        <v>1</v>
      </c>
      <c r="J10" s="134">
        <v>1</v>
      </c>
      <c r="K10" s="134">
        <v>1</v>
      </c>
      <c r="L10" s="134">
        <v>1</v>
      </c>
      <c r="M10" s="134">
        <v>1</v>
      </c>
      <c r="N10" s="134">
        <v>1</v>
      </c>
      <c r="O10" s="134">
        <v>1</v>
      </c>
      <c r="P10" s="134">
        <v>1</v>
      </c>
      <c r="Q10" s="134">
        <v>1</v>
      </c>
      <c r="R10" s="134">
        <v>1</v>
      </c>
      <c r="S10" s="134">
        <v>1</v>
      </c>
      <c r="T10" s="134">
        <v>1</v>
      </c>
      <c r="U10" s="134">
        <v>1</v>
      </c>
      <c r="V10" s="134">
        <v>1</v>
      </c>
      <c r="W10" s="134">
        <v>1</v>
      </c>
      <c r="X10" s="134">
        <v>1</v>
      </c>
      <c r="Y10" s="134">
        <v>1</v>
      </c>
      <c r="Z10" s="135">
        <v>1</v>
      </c>
      <c r="AA10" s="117"/>
      <c r="AB10" s="117"/>
    </row>
    <row r="11" spans="1:28" s="158" customFormat="1" ht="10.5" customHeight="1">
      <c r="A11" s="165"/>
      <c r="B11" s="16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5"/>
      <c r="AA11" s="117"/>
      <c r="AB11" s="117"/>
    </row>
    <row r="12" spans="1:28" s="158" customFormat="1" ht="10.5" customHeight="1">
      <c r="A12" s="165" t="s">
        <v>15</v>
      </c>
      <c r="B12" s="164" t="s">
        <v>11</v>
      </c>
      <c r="C12" s="138">
        <v>75</v>
      </c>
      <c r="D12" s="138">
        <v>75</v>
      </c>
      <c r="E12" s="138">
        <v>75</v>
      </c>
      <c r="F12" s="138">
        <v>75</v>
      </c>
      <c r="G12" s="138">
        <v>75</v>
      </c>
      <c r="H12" s="138">
        <v>75</v>
      </c>
      <c r="I12" s="138">
        <v>75</v>
      </c>
      <c r="J12" s="138">
        <v>75</v>
      </c>
      <c r="K12" s="138">
        <v>75</v>
      </c>
      <c r="L12" s="138">
        <v>75</v>
      </c>
      <c r="M12" s="138">
        <v>75</v>
      </c>
      <c r="N12" s="138">
        <v>75</v>
      </c>
      <c r="O12" s="138">
        <v>75</v>
      </c>
      <c r="P12" s="138">
        <v>75</v>
      </c>
      <c r="Q12" s="138">
        <v>75</v>
      </c>
      <c r="R12" s="138">
        <v>75</v>
      </c>
      <c r="S12" s="138">
        <v>75</v>
      </c>
      <c r="T12" s="138">
        <v>75</v>
      </c>
      <c r="U12" s="138">
        <v>75</v>
      </c>
      <c r="V12" s="138">
        <v>75</v>
      </c>
      <c r="W12" s="138">
        <v>75</v>
      </c>
      <c r="X12" s="138">
        <v>75</v>
      </c>
      <c r="Y12" s="138">
        <v>75</v>
      </c>
      <c r="Z12" s="121">
        <v>75</v>
      </c>
      <c r="AA12" s="117"/>
      <c r="AB12" s="117"/>
    </row>
    <row r="13" spans="1:28" s="158" customFormat="1" ht="10.5" customHeight="1">
      <c r="A13" s="165"/>
      <c r="B13" s="164"/>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21"/>
      <c r="AA13" s="117"/>
      <c r="AB13" s="117"/>
    </row>
    <row r="14" spans="1:28" s="158" customFormat="1" ht="10.5" customHeight="1">
      <c r="A14" s="165" t="s">
        <v>8</v>
      </c>
      <c r="B14" s="164" t="s">
        <v>11</v>
      </c>
      <c r="C14" s="138">
        <v>70</v>
      </c>
      <c r="D14" s="138">
        <v>70</v>
      </c>
      <c r="E14" s="138">
        <v>70</v>
      </c>
      <c r="F14" s="138">
        <v>70</v>
      </c>
      <c r="G14" s="138">
        <v>70</v>
      </c>
      <c r="H14" s="138">
        <v>70</v>
      </c>
      <c r="I14" s="138">
        <v>70</v>
      </c>
      <c r="J14" s="138">
        <v>70</v>
      </c>
      <c r="K14" s="138">
        <v>70</v>
      </c>
      <c r="L14" s="138">
        <v>70</v>
      </c>
      <c r="M14" s="138">
        <v>70</v>
      </c>
      <c r="N14" s="138">
        <v>70</v>
      </c>
      <c r="O14" s="138">
        <v>70</v>
      </c>
      <c r="P14" s="138">
        <v>70</v>
      </c>
      <c r="Q14" s="138">
        <v>70</v>
      </c>
      <c r="R14" s="138">
        <v>70</v>
      </c>
      <c r="S14" s="138">
        <v>70</v>
      </c>
      <c r="T14" s="138">
        <v>70</v>
      </c>
      <c r="U14" s="138">
        <v>70</v>
      </c>
      <c r="V14" s="138">
        <v>70</v>
      </c>
      <c r="W14" s="138">
        <v>70</v>
      </c>
      <c r="X14" s="138">
        <v>70</v>
      </c>
      <c r="Y14" s="138">
        <v>70</v>
      </c>
      <c r="Z14" s="121">
        <v>70</v>
      </c>
      <c r="AA14" s="117"/>
      <c r="AB14" s="117"/>
    </row>
    <row r="15" spans="1:28" s="158" customFormat="1" ht="10.5" customHeight="1">
      <c r="A15" s="165"/>
      <c r="B15" s="16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21"/>
      <c r="AA15" s="117"/>
      <c r="AB15" s="117"/>
    </row>
    <row r="16" spans="1:26" s="158" customFormat="1" ht="12.75">
      <c r="A16" s="165" t="s">
        <v>9</v>
      </c>
      <c r="B16" s="164" t="s">
        <v>11</v>
      </c>
      <c r="C16" s="134">
        <v>0.07843137797923877</v>
      </c>
      <c r="D16" s="134">
        <v>0.039215688989619385</v>
      </c>
      <c r="E16" s="134">
        <v>0.009806235335649937</v>
      </c>
      <c r="F16" s="134">
        <v>0.009806235335649937</v>
      </c>
      <c r="G16" s="134">
        <v>0.039215688989619385</v>
      </c>
      <c r="H16" s="134">
        <v>0.2745098103391004</v>
      </c>
      <c r="I16" s="134">
        <v>0.9411764728096886</v>
      </c>
      <c r="J16" s="134">
        <v>1</v>
      </c>
      <c r="K16" s="134">
        <v>0.9607843235986159</v>
      </c>
      <c r="L16" s="134">
        <v>0.8431372566297578</v>
      </c>
      <c r="M16" s="134">
        <v>0.7647058912387543</v>
      </c>
      <c r="N16" s="134">
        <v>0.6078431352802768</v>
      </c>
      <c r="O16" s="134">
        <v>0.5294117698892733</v>
      </c>
      <c r="P16" s="134">
        <v>0.470588242698962</v>
      </c>
      <c r="Q16" s="134">
        <v>0.4117647029204152</v>
      </c>
      <c r="R16" s="134">
        <v>0.470588242698962</v>
      </c>
      <c r="S16" s="134">
        <v>0.5490196080899654</v>
      </c>
      <c r="T16" s="134">
        <v>0.725490202249135</v>
      </c>
      <c r="U16" s="134">
        <v>0.862745107418685</v>
      </c>
      <c r="V16" s="134">
        <v>0.8235294184290658</v>
      </c>
      <c r="W16" s="134">
        <v>0.745098040449827</v>
      </c>
      <c r="X16" s="134">
        <v>0.6078431352802768</v>
      </c>
      <c r="Y16" s="134">
        <v>0.5294117698892733</v>
      </c>
      <c r="Z16" s="135">
        <v>0.2941176485397924</v>
      </c>
    </row>
    <row r="17" spans="1:26" s="158" customFormat="1" ht="12.75">
      <c r="A17" s="165"/>
      <c r="B17" s="16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5"/>
    </row>
    <row r="18" spans="1:26" s="158" customFormat="1" ht="12.75">
      <c r="A18" s="166" t="s">
        <v>17</v>
      </c>
      <c r="B18" s="167" t="s">
        <v>11</v>
      </c>
      <c r="C18" s="139">
        <v>1</v>
      </c>
      <c r="D18" s="139">
        <v>1</v>
      </c>
      <c r="E18" s="139">
        <v>1</v>
      </c>
      <c r="F18" s="139">
        <v>1</v>
      </c>
      <c r="G18" s="139">
        <v>1</v>
      </c>
      <c r="H18" s="139">
        <v>1</v>
      </c>
      <c r="I18" s="139">
        <v>1</v>
      </c>
      <c r="J18" s="139">
        <v>1</v>
      </c>
      <c r="K18" s="139">
        <v>1</v>
      </c>
      <c r="L18" s="139">
        <v>1</v>
      </c>
      <c r="M18" s="139">
        <v>1</v>
      </c>
      <c r="N18" s="139">
        <v>1</v>
      </c>
      <c r="O18" s="139">
        <v>1</v>
      </c>
      <c r="P18" s="139">
        <v>1</v>
      </c>
      <c r="Q18" s="139">
        <v>1</v>
      </c>
      <c r="R18" s="139">
        <v>1</v>
      </c>
      <c r="S18" s="139">
        <v>1</v>
      </c>
      <c r="T18" s="139">
        <v>1</v>
      </c>
      <c r="U18" s="139">
        <v>1</v>
      </c>
      <c r="V18" s="139">
        <v>1</v>
      </c>
      <c r="W18" s="139">
        <v>1</v>
      </c>
      <c r="X18" s="139">
        <v>1</v>
      </c>
      <c r="Y18" s="139">
        <v>1</v>
      </c>
      <c r="Z18" s="140">
        <v>1</v>
      </c>
    </row>
    <row r="19" spans="1:26" s="158" customFormat="1" ht="12.75">
      <c r="A19" s="198"/>
      <c r="B19" s="15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200"/>
    </row>
    <row r="20" spans="1:28" s="194" customFormat="1" ht="12.75">
      <c r="A20" s="372" t="s">
        <v>3</v>
      </c>
      <c r="B20" s="168"/>
      <c r="C20" s="191" t="s">
        <v>54</v>
      </c>
      <c r="D20" s="191" t="s">
        <v>55</v>
      </c>
      <c r="E20" s="191" t="s">
        <v>56</v>
      </c>
      <c r="F20" s="191" t="s">
        <v>57</v>
      </c>
      <c r="G20" s="191" t="s">
        <v>58</v>
      </c>
      <c r="H20" s="191" t="s">
        <v>59</v>
      </c>
      <c r="I20" s="191" t="s">
        <v>60</v>
      </c>
      <c r="J20" s="191" t="s">
        <v>61</v>
      </c>
      <c r="K20" s="191" t="s">
        <v>62</v>
      </c>
      <c r="L20" s="191" t="s">
        <v>63</v>
      </c>
      <c r="M20" s="191" t="s">
        <v>64</v>
      </c>
      <c r="N20" s="191" t="s">
        <v>65</v>
      </c>
      <c r="O20" s="191" t="s">
        <v>66</v>
      </c>
      <c r="P20" s="191" t="s">
        <v>67</v>
      </c>
      <c r="Q20" s="191" t="s">
        <v>68</v>
      </c>
      <c r="R20" s="191" t="s">
        <v>69</v>
      </c>
      <c r="S20" s="191" t="s">
        <v>70</v>
      </c>
      <c r="T20" s="191" t="s">
        <v>71</v>
      </c>
      <c r="U20" s="191" t="s">
        <v>72</v>
      </c>
      <c r="V20" s="191" t="s">
        <v>73</v>
      </c>
      <c r="W20" s="191" t="s">
        <v>74</v>
      </c>
      <c r="X20" s="191" t="s">
        <v>75</v>
      </c>
      <c r="Y20" s="191" t="s">
        <v>76</v>
      </c>
      <c r="Z20" s="192" t="s">
        <v>77</v>
      </c>
      <c r="AA20" s="374"/>
      <c r="AB20" s="374"/>
    </row>
    <row r="21" spans="1:28" s="158" customFormat="1" ht="12.75">
      <c r="A21" s="169" t="s">
        <v>16</v>
      </c>
      <c r="B21" s="170"/>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3"/>
      <c r="AA21" s="117"/>
      <c r="AB21" s="117"/>
    </row>
    <row r="22" spans="1:26" s="117" customFormat="1" ht="12.75">
      <c r="A22" s="161" t="s">
        <v>4</v>
      </c>
      <c r="B22" s="171" t="s">
        <v>53</v>
      </c>
      <c r="C22" s="134">
        <v>0</v>
      </c>
      <c r="D22" s="134">
        <v>0</v>
      </c>
      <c r="E22" s="134">
        <v>0</v>
      </c>
      <c r="F22" s="134">
        <v>0</v>
      </c>
      <c r="G22" s="134">
        <v>0</v>
      </c>
      <c r="H22" s="134">
        <v>0</v>
      </c>
      <c r="I22" s="134">
        <v>0</v>
      </c>
      <c r="J22" s="134">
        <v>0</v>
      </c>
      <c r="K22" s="134">
        <v>1</v>
      </c>
      <c r="L22" s="134">
        <v>1</v>
      </c>
      <c r="M22" s="134">
        <v>1</v>
      </c>
      <c r="N22" s="134">
        <v>1</v>
      </c>
      <c r="O22" s="134">
        <v>0.5</v>
      </c>
      <c r="P22" s="134">
        <v>1</v>
      </c>
      <c r="Q22" s="134">
        <v>1</v>
      </c>
      <c r="R22" s="134">
        <v>1</v>
      </c>
      <c r="S22" s="134">
        <v>1</v>
      </c>
      <c r="T22" s="134">
        <v>0</v>
      </c>
      <c r="U22" s="134">
        <v>0</v>
      </c>
      <c r="V22" s="134">
        <v>0</v>
      </c>
      <c r="W22" s="134">
        <v>0</v>
      </c>
      <c r="X22" s="134">
        <v>0</v>
      </c>
      <c r="Y22" s="134">
        <v>0</v>
      </c>
      <c r="Z22" s="135">
        <v>0</v>
      </c>
    </row>
    <row r="23" spans="1:26" s="117" customFormat="1" ht="12.75">
      <c r="A23" s="163"/>
      <c r="B23" s="172" t="s">
        <v>5</v>
      </c>
      <c r="C23" s="134">
        <v>0</v>
      </c>
      <c r="D23" s="134">
        <v>0</v>
      </c>
      <c r="E23" s="134">
        <v>0</v>
      </c>
      <c r="F23" s="134">
        <v>0</v>
      </c>
      <c r="G23" s="134">
        <v>0</v>
      </c>
      <c r="H23" s="134">
        <v>0</v>
      </c>
      <c r="I23" s="134">
        <v>0</v>
      </c>
      <c r="J23" s="134">
        <v>0</v>
      </c>
      <c r="K23" s="134">
        <v>0</v>
      </c>
      <c r="L23" s="134">
        <v>0</v>
      </c>
      <c r="M23" s="134">
        <v>0</v>
      </c>
      <c r="N23" s="134">
        <v>0</v>
      </c>
      <c r="O23" s="134">
        <v>0</v>
      </c>
      <c r="P23" s="134">
        <v>0</v>
      </c>
      <c r="Q23" s="134">
        <v>0</v>
      </c>
      <c r="R23" s="134">
        <v>0</v>
      </c>
      <c r="S23" s="134">
        <v>0</v>
      </c>
      <c r="T23" s="134">
        <v>0</v>
      </c>
      <c r="U23" s="134">
        <v>0</v>
      </c>
      <c r="V23" s="134">
        <v>0</v>
      </c>
      <c r="W23" s="134">
        <v>0</v>
      </c>
      <c r="X23" s="134">
        <v>0</v>
      </c>
      <c r="Y23" s="134">
        <v>0</v>
      </c>
      <c r="Z23" s="135">
        <v>0</v>
      </c>
    </row>
    <row r="24" spans="1:26" s="117" customFormat="1" ht="12.75">
      <c r="A24" s="173"/>
      <c r="B24" s="172"/>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5"/>
    </row>
    <row r="25" spans="1:26" s="117" customFormat="1" ht="12.75">
      <c r="A25" s="161" t="s">
        <v>50</v>
      </c>
      <c r="B25" s="171" t="s">
        <v>53</v>
      </c>
      <c r="C25" s="134">
        <v>0.18</v>
      </c>
      <c r="D25" s="134">
        <v>0.18</v>
      </c>
      <c r="E25" s="134">
        <v>0.18</v>
      </c>
      <c r="F25" s="134">
        <v>0.18</v>
      </c>
      <c r="G25" s="134">
        <v>0.18</v>
      </c>
      <c r="H25" s="134">
        <v>0.18</v>
      </c>
      <c r="I25" s="134">
        <v>0.18</v>
      </c>
      <c r="J25" s="134">
        <v>0.18</v>
      </c>
      <c r="K25" s="134">
        <v>0.9</v>
      </c>
      <c r="L25" s="134">
        <v>0.9</v>
      </c>
      <c r="M25" s="134">
        <v>0.9</v>
      </c>
      <c r="N25" s="134">
        <v>0.9</v>
      </c>
      <c r="O25" s="134">
        <v>0.8</v>
      </c>
      <c r="P25" s="134">
        <v>0.9</v>
      </c>
      <c r="Q25" s="134">
        <v>0.9</v>
      </c>
      <c r="R25" s="134">
        <v>0.9</v>
      </c>
      <c r="S25" s="134">
        <v>0.9</v>
      </c>
      <c r="T25" s="134">
        <v>0.18</v>
      </c>
      <c r="U25" s="134">
        <v>0.18</v>
      </c>
      <c r="V25" s="134">
        <v>0.18</v>
      </c>
      <c r="W25" s="134">
        <v>0.18</v>
      </c>
      <c r="X25" s="134">
        <v>0.18</v>
      </c>
      <c r="Y25" s="134">
        <v>0.18</v>
      </c>
      <c r="Z25" s="135">
        <v>0.18</v>
      </c>
    </row>
    <row r="26" spans="1:26" s="117" customFormat="1" ht="12.75">
      <c r="A26" s="163"/>
      <c r="B26" s="172" t="s">
        <v>5</v>
      </c>
      <c r="C26" s="134">
        <v>0.18</v>
      </c>
      <c r="D26" s="134">
        <v>0.18</v>
      </c>
      <c r="E26" s="134">
        <v>0.18</v>
      </c>
      <c r="F26" s="134">
        <v>0.18</v>
      </c>
      <c r="G26" s="134">
        <v>0.18</v>
      </c>
      <c r="H26" s="134">
        <v>0.18</v>
      </c>
      <c r="I26" s="134">
        <v>0.18</v>
      </c>
      <c r="J26" s="134">
        <v>0.18</v>
      </c>
      <c r="K26" s="134">
        <v>0.18</v>
      </c>
      <c r="L26" s="134">
        <v>0.18</v>
      </c>
      <c r="M26" s="134">
        <v>0.18</v>
      </c>
      <c r="N26" s="134">
        <v>0.18</v>
      </c>
      <c r="O26" s="134">
        <v>0.18</v>
      </c>
      <c r="P26" s="134">
        <v>0.18</v>
      </c>
      <c r="Q26" s="134">
        <v>0.18</v>
      </c>
      <c r="R26" s="134">
        <v>0.18</v>
      </c>
      <c r="S26" s="134">
        <v>0.18</v>
      </c>
      <c r="T26" s="134">
        <v>0.18</v>
      </c>
      <c r="U26" s="134">
        <v>0.18</v>
      </c>
      <c r="V26" s="134">
        <v>0.18</v>
      </c>
      <c r="W26" s="134">
        <v>0.18</v>
      </c>
      <c r="X26" s="134">
        <v>0.18</v>
      </c>
      <c r="Y26" s="134">
        <v>0.18</v>
      </c>
      <c r="Z26" s="135">
        <v>0.18</v>
      </c>
    </row>
    <row r="27" spans="1:26" s="117" customFormat="1" ht="12.75">
      <c r="A27" s="173"/>
      <c r="B27" s="172"/>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5"/>
    </row>
    <row r="28" spans="1:26" s="117" customFormat="1" ht="12.75">
      <c r="A28" s="173" t="s">
        <v>6</v>
      </c>
      <c r="B28" s="172" t="s">
        <v>53</v>
      </c>
      <c r="C28" s="134">
        <v>0.33</v>
      </c>
      <c r="D28" s="134">
        <v>0.33</v>
      </c>
      <c r="E28" s="134">
        <v>0.33</v>
      </c>
      <c r="F28" s="134">
        <v>0.33</v>
      </c>
      <c r="G28" s="134">
        <v>0.33</v>
      </c>
      <c r="H28" s="134">
        <v>0.33</v>
      </c>
      <c r="I28" s="134">
        <v>0.33</v>
      </c>
      <c r="J28" s="134">
        <v>0.5</v>
      </c>
      <c r="K28" s="134">
        <v>1</v>
      </c>
      <c r="L28" s="134">
        <v>1</v>
      </c>
      <c r="M28" s="134">
        <v>1</v>
      </c>
      <c r="N28" s="134">
        <v>1</v>
      </c>
      <c r="O28" s="134">
        <v>0.94</v>
      </c>
      <c r="P28" s="134">
        <v>1</v>
      </c>
      <c r="Q28" s="134">
        <v>1</v>
      </c>
      <c r="R28" s="134">
        <v>1</v>
      </c>
      <c r="S28" s="134">
        <v>1</v>
      </c>
      <c r="T28" s="134">
        <v>0.5</v>
      </c>
      <c r="U28" s="134">
        <v>0.33</v>
      </c>
      <c r="V28" s="134">
        <v>0.33</v>
      </c>
      <c r="W28" s="134">
        <v>0.33</v>
      </c>
      <c r="X28" s="134">
        <v>0.33</v>
      </c>
      <c r="Y28" s="134">
        <v>0.33</v>
      </c>
      <c r="Z28" s="135">
        <v>0.33</v>
      </c>
    </row>
    <row r="29" spans="1:26" s="117" customFormat="1" ht="12.75">
      <c r="A29" s="163"/>
      <c r="B29" s="172" t="s">
        <v>5</v>
      </c>
      <c r="C29" s="134">
        <v>0.33</v>
      </c>
      <c r="D29" s="134">
        <v>0.33</v>
      </c>
      <c r="E29" s="134">
        <v>0.33</v>
      </c>
      <c r="F29" s="134">
        <v>0.33</v>
      </c>
      <c r="G29" s="134">
        <v>0.33</v>
      </c>
      <c r="H29" s="134">
        <v>0.33</v>
      </c>
      <c r="I29" s="134">
        <v>0.33</v>
      </c>
      <c r="J29" s="134">
        <v>0.33</v>
      </c>
      <c r="K29" s="134">
        <v>0.33</v>
      </c>
      <c r="L29" s="134">
        <v>0.33</v>
      </c>
      <c r="M29" s="134">
        <v>0.33</v>
      </c>
      <c r="N29" s="134">
        <v>0.33</v>
      </c>
      <c r="O29" s="134">
        <v>0.33</v>
      </c>
      <c r="P29" s="134">
        <v>0.33</v>
      </c>
      <c r="Q29" s="134">
        <v>0.33</v>
      </c>
      <c r="R29" s="134">
        <v>0.33</v>
      </c>
      <c r="S29" s="134">
        <v>0.33</v>
      </c>
      <c r="T29" s="134">
        <v>0.33</v>
      </c>
      <c r="U29" s="134">
        <v>0.33</v>
      </c>
      <c r="V29" s="134">
        <v>0.33</v>
      </c>
      <c r="W29" s="134">
        <v>0.33</v>
      </c>
      <c r="X29" s="134">
        <v>0.33</v>
      </c>
      <c r="Y29" s="134">
        <v>0.33</v>
      </c>
      <c r="Z29" s="135">
        <v>0.33</v>
      </c>
    </row>
    <row r="30" spans="1:26" s="117" customFormat="1" ht="12.75">
      <c r="A30" s="173"/>
      <c r="B30" s="172"/>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5"/>
    </row>
    <row r="31" spans="1:26" s="117" customFormat="1" ht="12.75">
      <c r="A31" s="173" t="s">
        <v>7</v>
      </c>
      <c r="B31" s="172" t="s">
        <v>52</v>
      </c>
      <c r="C31" s="134">
        <v>1</v>
      </c>
      <c r="D31" s="134">
        <v>1</v>
      </c>
      <c r="E31" s="134">
        <v>1</v>
      </c>
      <c r="F31" s="134">
        <v>1</v>
      </c>
      <c r="G31" s="134">
        <v>1</v>
      </c>
      <c r="H31" s="134">
        <v>1</v>
      </c>
      <c r="I31" s="134">
        <v>1</v>
      </c>
      <c r="J31" s="134">
        <v>1</v>
      </c>
      <c r="K31" s="134">
        <v>1</v>
      </c>
      <c r="L31" s="134">
        <v>1</v>
      </c>
      <c r="M31" s="134">
        <v>1</v>
      </c>
      <c r="N31" s="134">
        <v>1</v>
      </c>
      <c r="O31" s="134">
        <v>1</v>
      </c>
      <c r="P31" s="134">
        <v>1</v>
      </c>
      <c r="Q31" s="134">
        <v>1</v>
      </c>
      <c r="R31" s="134">
        <v>1</v>
      </c>
      <c r="S31" s="134">
        <v>1</v>
      </c>
      <c r="T31" s="134">
        <v>1</v>
      </c>
      <c r="U31" s="134">
        <v>1</v>
      </c>
      <c r="V31" s="134">
        <v>1</v>
      </c>
      <c r="W31" s="134">
        <v>1</v>
      </c>
      <c r="X31" s="134">
        <v>1</v>
      </c>
      <c r="Y31" s="134">
        <v>1</v>
      </c>
      <c r="Z31" s="135">
        <v>1</v>
      </c>
    </row>
    <row r="32" spans="1:26" s="117" customFormat="1" ht="12.75">
      <c r="A32" s="173"/>
      <c r="B32" s="172"/>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5"/>
    </row>
    <row r="33" spans="1:26" s="117" customFormat="1" ht="12.75">
      <c r="A33" s="173" t="s">
        <v>8</v>
      </c>
      <c r="B33" s="173" t="s">
        <v>53</v>
      </c>
      <c r="C33" s="248">
        <f>15.6*9/5+32</f>
        <v>60.08</v>
      </c>
      <c r="D33" s="248">
        <f aca="true" t="shared" si="0" ref="D33:Z34">15.6*9/5+32</f>
        <v>60.08</v>
      </c>
      <c r="E33" s="248">
        <f t="shared" si="0"/>
        <v>60.08</v>
      </c>
      <c r="F33" s="248">
        <f t="shared" si="0"/>
        <v>60.08</v>
      </c>
      <c r="G33" s="248">
        <f t="shared" si="0"/>
        <v>60.08</v>
      </c>
      <c r="H33" s="248">
        <f t="shared" si="0"/>
        <v>60.08</v>
      </c>
      <c r="I33" s="248">
        <f t="shared" si="0"/>
        <v>60.08</v>
      </c>
      <c r="J33" s="248">
        <f>18.3*9/5+32</f>
        <v>64.94</v>
      </c>
      <c r="K33" s="248">
        <f>21.1*9/5+32</f>
        <v>69.98</v>
      </c>
      <c r="L33" s="248">
        <f aca="true" t="shared" si="1" ref="L33:S33">21.1*9/5+32</f>
        <v>69.98</v>
      </c>
      <c r="M33" s="248">
        <f t="shared" si="1"/>
        <v>69.98</v>
      </c>
      <c r="N33" s="248">
        <f t="shared" si="1"/>
        <v>69.98</v>
      </c>
      <c r="O33" s="248">
        <f t="shared" si="1"/>
        <v>69.98</v>
      </c>
      <c r="P33" s="248">
        <f t="shared" si="1"/>
        <v>69.98</v>
      </c>
      <c r="Q33" s="248">
        <f t="shared" si="1"/>
        <v>69.98</v>
      </c>
      <c r="R33" s="248">
        <f t="shared" si="1"/>
        <v>69.98</v>
      </c>
      <c r="S33" s="248">
        <f t="shared" si="1"/>
        <v>69.98</v>
      </c>
      <c r="T33" s="248">
        <f>18.3*9/5+32</f>
        <v>64.94</v>
      </c>
      <c r="U33" s="248">
        <f t="shared" si="0"/>
        <v>60.08</v>
      </c>
      <c r="V33" s="248">
        <f t="shared" si="0"/>
        <v>60.08</v>
      </c>
      <c r="W33" s="248">
        <f t="shared" si="0"/>
        <v>60.08</v>
      </c>
      <c r="X33" s="248">
        <f t="shared" si="0"/>
        <v>60.08</v>
      </c>
      <c r="Y33" s="248">
        <f t="shared" si="0"/>
        <v>60.08</v>
      </c>
      <c r="Z33" s="249">
        <f t="shared" si="0"/>
        <v>60.08</v>
      </c>
    </row>
    <row r="34" spans="1:27" s="117" customFormat="1" ht="12.75">
      <c r="A34" s="173"/>
      <c r="B34" s="173" t="s">
        <v>5</v>
      </c>
      <c r="C34" s="248">
        <f>15.6*9/5+32</f>
        <v>60.08</v>
      </c>
      <c r="D34" s="248">
        <f t="shared" si="0"/>
        <v>60.08</v>
      </c>
      <c r="E34" s="248">
        <f t="shared" si="0"/>
        <v>60.08</v>
      </c>
      <c r="F34" s="248">
        <f t="shared" si="0"/>
        <v>60.08</v>
      </c>
      <c r="G34" s="248">
        <f t="shared" si="0"/>
        <v>60.08</v>
      </c>
      <c r="H34" s="248">
        <f t="shared" si="0"/>
        <v>60.08</v>
      </c>
      <c r="I34" s="248">
        <f t="shared" si="0"/>
        <v>60.08</v>
      </c>
      <c r="J34" s="248">
        <f t="shared" si="0"/>
        <v>60.08</v>
      </c>
      <c r="K34" s="248">
        <f t="shared" si="0"/>
        <v>60.08</v>
      </c>
      <c r="L34" s="248">
        <f t="shared" si="0"/>
        <v>60.08</v>
      </c>
      <c r="M34" s="248">
        <f t="shared" si="0"/>
        <v>60.08</v>
      </c>
      <c r="N34" s="248">
        <f t="shared" si="0"/>
        <v>60.08</v>
      </c>
      <c r="O34" s="248">
        <f t="shared" si="0"/>
        <v>60.08</v>
      </c>
      <c r="P34" s="248">
        <f t="shared" si="0"/>
        <v>60.08</v>
      </c>
      <c r="Q34" s="248">
        <f t="shared" si="0"/>
        <v>60.08</v>
      </c>
      <c r="R34" s="248">
        <f t="shared" si="0"/>
        <v>60.08</v>
      </c>
      <c r="S34" s="248">
        <f t="shared" si="0"/>
        <v>60.08</v>
      </c>
      <c r="T34" s="248">
        <f t="shared" si="0"/>
        <v>60.08</v>
      </c>
      <c r="U34" s="248">
        <f t="shared" si="0"/>
        <v>60.08</v>
      </c>
      <c r="V34" s="248">
        <f t="shared" si="0"/>
        <v>60.08</v>
      </c>
      <c r="W34" s="248">
        <f t="shared" si="0"/>
        <v>60.08</v>
      </c>
      <c r="X34" s="248">
        <f t="shared" si="0"/>
        <v>60.08</v>
      </c>
      <c r="Y34" s="248">
        <f t="shared" si="0"/>
        <v>60.08</v>
      </c>
      <c r="Z34" s="249">
        <f t="shared" si="0"/>
        <v>60.08</v>
      </c>
      <c r="AA34" s="156"/>
    </row>
    <row r="35" spans="1:26" s="117" customFormat="1" ht="12.75">
      <c r="A35" s="173"/>
      <c r="B35" s="173"/>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1"/>
    </row>
    <row r="36" spans="1:26" s="117" customFormat="1" ht="12.75">
      <c r="A36" s="173" t="s">
        <v>15</v>
      </c>
      <c r="B36" s="173" t="s">
        <v>53</v>
      </c>
      <c r="C36" s="248">
        <f>29.4*9/5+32</f>
        <v>84.91999999999999</v>
      </c>
      <c r="D36" s="248">
        <f>26.7*9/5+32</f>
        <v>80.06</v>
      </c>
      <c r="E36" s="248">
        <f>23.9*9/5+32</f>
        <v>75.02</v>
      </c>
      <c r="F36" s="248">
        <f aca="true" t="shared" si="2" ref="F36:S37">23.9*9/5+32</f>
        <v>75.02</v>
      </c>
      <c r="G36" s="248">
        <f t="shared" si="2"/>
        <v>75.02</v>
      </c>
      <c r="H36" s="248">
        <f t="shared" si="2"/>
        <v>75.02</v>
      </c>
      <c r="I36" s="248">
        <f t="shared" si="2"/>
        <v>75.02</v>
      </c>
      <c r="J36" s="248">
        <f t="shared" si="2"/>
        <v>75.02</v>
      </c>
      <c r="K36" s="248">
        <f t="shared" si="2"/>
        <v>75.02</v>
      </c>
      <c r="L36" s="248">
        <f t="shared" si="2"/>
        <v>75.02</v>
      </c>
      <c r="M36" s="248">
        <f t="shared" si="2"/>
        <v>75.02</v>
      </c>
      <c r="N36" s="248">
        <f t="shared" si="2"/>
        <v>75.02</v>
      </c>
      <c r="O36" s="248">
        <f t="shared" si="2"/>
        <v>75.02</v>
      </c>
      <c r="P36" s="248">
        <f t="shared" si="2"/>
        <v>75.02</v>
      </c>
      <c r="Q36" s="248">
        <f t="shared" si="2"/>
        <v>75.02</v>
      </c>
      <c r="R36" s="248">
        <f t="shared" si="2"/>
        <v>75.02</v>
      </c>
      <c r="S36" s="248">
        <f t="shared" si="2"/>
        <v>75.02</v>
      </c>
      <c r="T36" s="248">
        <f>26.7*9/5+32</f>
        <v>80.06</v>
      </c>
      <c r="U36" s="248">
        <f aca="true" t="shared" si="3" ref="U36:Z37">29.4*9/5+32</f>
        <v>84.91999999999999</v>
      </c>
      <c r="V36" s="248">
        <f t="shared" si="3"/>
        <v>84.91999999999999</v>
      </c>
      <c r="W36" s="248">
        <f t="shared" si="3"/>
        <v>84.91999999999999</v>
      </c>
      <c r="X36" s="248">
        <f t="shared" si="3"/>
        <v>84.91999999999999</v>
      </c>
      <c r="Y36" s="248">
        <f t="shared" si="3"/>
        <v>84.91999999999999</v>
      </c>
      <c r="Z36" s="249">
        <f t="shared" si="3"/>
        <v>84.91999999999999</v>
      </c>
    </row>
    <row r="37" spans="1:26" s="117" customFormat="1" ht="12.75">
      <c r="A37" s="173"/>
      <c r="B37" s="173" t="s">
        <v>5</v>
      </c>
      <c r="C37" s="248">
        <f>29.4*9/5+32</f>
        <v>84.91999999999999</v>
      </c>
      <c r="D37" s="248">
        <f>26.7*9/5+32</f>
        <v>80.06</v>
      </c>
      <c r="E37" s="248">
        <f>23.9*9/5+32</f>
        <v>75.02</v>
      </c>
      <c r="F37" s="248">
        <f t="shared" si="2"/>
        <v>75.02</v>
      </c>
      <c r="G37" s="248">
        <f t="shared" si="2"/>
        <v>75.02</v>
      </c>
      <c r="H37" s="248">
        <f t="shared" si="2"/>
        <v>75.02</v>
      </c>
      <c r="I37" s="248">
        <f t="shared" si="2"/>
        <v>75.02</v>
      </c>
      <c r="J37" s="248">
        <f t="shared" si="2"/>
        <v>75.02</v>
      </c>
      <c r="K37" s="248">
        <f t="shared" si="2"/>
        <v>75.02</v>
      </c>
      <c r="L37" s="248">
        <f t="shared" si="2"/>
        <v>75.02</v>
      </c>
      <c r="M37" s="248">
        <f t="shared" si="2"/>
        <v>75.02</v>
      </c>
      <c r="N37" s="248">
        <f t="shared" si="2"/>
        <v>75.02</v>
      </c>
      <c r="O37" s="248">
        <f t="shared" si="2"/>
        <v>75.02</v>
      </c>
      <c r="P37" s="248">
        <f t="shared" si="2"/>
        <v>75.02</v>
      </c>
      <c r="Q37" s="248">
        <f t="shared" si="2"/>
        <v>75.02</v>
      </c>
      <c r="R37" s="248">
        <f t="shared" si="2"/>
        <v>75.02</v>
      </c>
      <c r="S37" s="248">
        <f t="shared" si="2"/>
        <v>75.02</v>
      </c>
      <c r="T37" s="248">
        <f>26.7*9/5+32</f>
        <v>80.06</v>
      </c>
      <c r="U37" s="248">
        <f t="shared" si="3"/>
        <v>84.91999999999999</v>
      </c>
      <c r="V37" s="248">
        <f t="shared" si="3"/>
        <v>84.91999999999999</v>
      </c>
      <c r="W37" s="248">
        <f t="shared" si="3"/>
        <v>84.91999999999999</v>
      </c>
      <c r="X37" s="248">
        <f t="shared" si="3"/>
        <v>84.91999999999999</v>
      </c>
      <c r="Y37" s="248">
        <f t="shared" si="3"/>
        <v>84.91999999999999</v>
      </c>
      <c r="Z37" s="249">
        <f t="shared" si="3"/>
        <v>84.91999999999999</v>
      </c>
    </row>
    <row r="38" spans="1:26" s="117" customFormat="1" ht="12.75">
      <c r="A38" s="173"/>
      <c r="B38" s="173"/>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1"/>
    </row>
    <row r="39" spans="1:26" s="117" customFormat="1" ht="12.75">
      <c r="A39" s="173" t="s">
        <v>9</v>
      </c>
      <c r="B39" s="173" t="s">
        <v>53</v>
      </c>
      <c r="C39" s="250">
        <v>0.05</v>
      </c>
      <c r="D39" s="250">
        <v>0.05</v>
      </c>
      <c r="E39" s="250">
        <v>0.05</v>
      </c>
      <c r="F39" s="250">
        <v>0.05</v>
      </c>
      <c r="G39" s="250">
        <v>0.05</v>
      </c>
      <c r="H39" s="250">
        <v>0.05</v>
      </c>
      <c r="I39" s="250">
        <v>0.05</v>
      </c>
      <c r="J39" s="250">
        <v>0.05</v>
      </c>
      <c r="K39" s="250">
        <v>0.101</v>
      </c>
      <c r="L39" s="250">
        <v>0.3985</v>
      </c>
      <c r="M39" s="250">
        <v>0.5005</v>
      </c>
      <c r="N39" s="250">
        <v>0.696</v>
      </c>
      <c r="O39" s="250">
        <v>0.9</v>
      </c>
      <c r="P39" s="250">
        <v>0.798</v>
      </c>
      <c r="Q39" s="250">
        <v>0.696</v>
      </c>
      <c r="R39" s="250">
        <v>0.798</v>
      </c>
      <c r="S39" s="250">
        <v>0.2965</v>
      </c>
      <c r="T39" s="250">
        <v>0.05</v>
      </c>
      <c r="U39" s="250">
        <v>0.05</v>
      </c>
      <c r="V39" s="250">
        <v>0.05</v>
      </c>
      <c r="W39" s="250">
        <v>0.05</v>
      </c>
      <c r="X39" s="250">
        <v>0.05</v>
      </c>
      <c r="Y39" s="250">
        <v>0.05</v>
      </c>
      <c r="Z39" s="251">
        <v>0.05</v>
      </c>
    </row>
    <row r="40" spans="1:26" s="117" customFormat="1" ht="12.75">
      <c r="A40" s="174"/>
      <c r="B40" s="166" t="s">
        <v>5</v>
      </c>
      <c r="C40" s="252">
        <v>0</v>
      </c>
      <c r="D40" s="252">
        <v>0</v>
      </c>
      <c r="E40" s="252">
        <v>0</v>
      </c>
      <c r="F40" s="252">
        <v>0</v>
      </c>
      <c r="G40" s="252">
        <v>0</v>
      </c>
      <c r="H40" s="252">
        <v>0</v>
      </c>
      <c r="I40" s="252">
        <v>0</v>
      </c>
      <c r="J40" s="252">
        <v>0</v>
      </c>
      <c r="K40" s="252">
        <v>0</v>
      </c>
      <c r="L40" s="252">
        <v>0</v>
      </c>
      <c r="M40" s="252">
        <v>0</v>
      </c>
      <c r="N40" s="252">
        <v>0</v>
      </c>
      <c r="O40" s="252">
        <v>0</v>
      </c>
      <c r="P40" s="252">
        <v>0</v>
      </c>
      <c r="Q40" s="252">
        <v>0</v>
      </c>
      <c r="R40" s="252">
        <v>0</v>
      </c>
      <c r="S40" s="252">
        <v>0</v>
      </c>
      <c r="T40" s="252">
        <v>0</v>
      </c>
      <c r="U40" s="252">
        <v>0</v>
      </c>
      <c r="V40" s="252">
        <v>0</v>
      </c>
      <c r="W40" s="252">
        <v>0</v>
      </c>
      <c r="X40" s="252">
        <v>0</v>
      </c>
      <c r="Y40" s="252">
        <v>0</v>
      </c>
      <c r="Z40" s="253">
        <v>0</v>
      </c>
    </row>
    <row r="41" spans="1:26" ht="12">
      <c r="A41" s="201"/>
      <c r="B41" s="202"/>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4"/>
    </row>
    <row r="42" spans="1:28" s="194" customFormat="1" ht="12.75">
      <c r="A42" s="591" t="s">
        <v>10</v>
      </c>
      <c r="B42" s="171"/>
      <c r="C42" s="191" t="s">
        <v>54</v>
      </c>
      <c r="D42" s="191" t="s">
        <v>55</v>
      </c>
      <c r="E42" s="191" t="s">
        <v>56</v>
      </c>
      <c r="F42" s="191" t="s">
        <v>57</v>
      </c>
      <c r="G42" s="191" t="s">
        <v>58</v>
      </c>
      <c r="H42" s="191" t="s">
        <v>59</v>
      </c>
      <c r="I42" s="191" t="s">
        <v>60</v>
      </c>
      <c r="J42" s="191" t="s">
        <v>61</v>
      </c>
      <c r="K42" s="191" t="s">
        <v>62</v>
      </c>
      <c r="L42" s="191" t="s">
        <v>63</v>
      </c>
      <c r="M42" s="191" t="s">
        <v>64</v>
      </c>
      <c r="N42" s="191" t="s">
        <v>65</v>
      </c>
      <c r="O42" s="191" t="s">
        <v>66</v>
      </c>
      <c r="P42" s="191" t="s">
        <v>67</v>
      </c>
      <c r="Q42" s="191" t="s">
        <v>68</v>
      </c>
      <c r="R42" s="191" t="s">
        <v>69</v>
      </c>
      <c r="S42" s="191" t="s">
        <v>70</v>
      </c>
      <c r="T42" s="191" t="s">
        <v>71</v>
      </c>
      <c r="U42" s="191" t="s">
        <v>72</v>
      </c>
      <c r="V42" s="191" t="s">
        <v>73</v>
      </c>
      <c r="W42" s="191" t="s">
        <v>74</v>
      </c>
      <c r="X42" s="191" t="s">
        <v>75</v>
      </c>
      <c r="Y42" s="191" t="s">
        <v>76</v>
      </c>
      <c r="Z42" s="192" t="s">
        <v>77</v>
      </c>
      <c r="AA42" s="374"/>
      <c r="AB42" s="374"/>
    </row>
    <row r="43" spans="1:28" s="158" customFormat="1" ht="12.75">
      <c r="A43" s="592"/>
      <c r="B43" s="175"/>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3"/>
      <c r="AA43" s="117"/>
      <c r="AB43" s="117"/>
    </row>
    <row r="44" spans="1:26" s="158" customFormat="1" ht="12.75">
      <c r="A44" s="176" t="s">
        <v>50</v>
      </c>
      <c r="B44" s="175" t="s">
        <v>11</v>
      </c>
      <c r="C44" s="141">
        <v>1</v>
      </c>
      <c r="D44" s="141">
        <v>1</v>
      </c>
      <c r="E44" s="141">
        <v>1</v>
      </c>
      <c r="F44" s="141">
        <v>1</v>
      </c>
      <c r="G44" s="141">
        <v>1</v>
      </c>
      <c r="H44" s="141">
        <v>1</v>
      </c>
      <c r="I44" s="141">
        <v>1</v>
      </c>
      <c r="J44" s="141">
        <v>1</v>
      </c>
      <c r="K44" s="141">
        <v>1</v>
      </c>
      <c r="L44" s="141">
        <v>1</v>
      </c>
      <c r="M44" s="141">
        <v>1</v>
      </c>
      <c r="N44" s="141">
        <v>1</v>
      </c>
      <c r="O44" s="141">
        <v>1</v>
      </c>
      <c r="P44" s="141">
        <v>1</v>
      </c>
      <c r="Q44" s="141">
        <v>1</v>
      </c>
      <c r="R44" s="141">
        <v>1</v>
      </c>
      <c r="S44" s="141">
        <v>1</v>
      </c>
      <c r="T44" s="141">
        <v>1</v>
      </c>
      <c r="U44" s="141">
        <v>1</v>
      </c>
      <c r="V44" s="141">
        <v>1</v>
      </c>
      <c r="W44" s="141">
        <v>1</v>
      </c>
      <c r="X44" s="141">
        <v>1</v>
      </c>
      <c r="Y44" s="141">
        <v>1</v>
      </c>
      <c r="Z44" s="142">
        <v>1</v>
      </c>
    </row>
    <row r="45" spans="1:26" s="158" customFormat="1" ht="12.75">
      <c r="A45" s="188"/>
      <c r="B45" s="187"/>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5"/>
    </row>
    <row r="46" spans="1:26" s="158" customFormat="1" ht="12.75">
      <c r="A46" s="188"/>
      <c r="B46" s="187"/>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5"/>
    </row>
    <row r="47" spans="1:26" s="197" customFormat="1" ht="12.75">
      <c r="A47" s="593" t="s">
        <v>385</v>
      </c>
      <c r="B47" s="177"/>
      <c r="C47" s="195" t="s">
        <v>54</v>
      </c>
      <c r="D47" s="195" t="s">
        <v>55</v>
      </c>
      <c r="E47" s="195" t="s">
        <v>56</v>
      </c>
      <c r="F47" s="195" t="s">
        <v>57</v>
      </c>
      <c r="G47" s="195" t="s">
        <v>58</v>
      </c>
      <c r="H47" s="195" t="s">
        <v>59</v>
      </c>
      <c r="I47" s="195" t="s">
        <v>60</v>
      </c>
      <c r="J47" s="195" t="s">
        <v>61</v>
      </c>
      <c r="K47" s="195" t="s">
        <v>62</v>
      </c>
      <c r="L47" s="195" t="s">
        <v>63</v>
      </c>
      <c r="M47" s="195" t="s">
        <v>64</v>
      </c>
      <c r="N47" s="195" t="s">
        <v>65</v>
      </c>
      <c r="O47" s="195" t="s">
        <v>66</v>
      </c>
      <c r="P47" s="195" t="s">
        <v>67</v>
      </c>
      <c r="Q47" s="195" t="s">
        <v>68</v>
      </c>
      <c r="R47" s="195" t="s">
        <v>69</v>
      </c>
      <c r="S47" s="195" t="s">
        <v>70</v>
      </c>
      <c r="T47" s="195" t="s">
        <v>71</v>
      </c>
      <c r="U47" s="195" t="s">
        <v>72</v>
      </c>
      <c r="V47" s="195" t="s">
        <v>73</v>
      </c>
      <c r="W47" s="195" t="s">
        <v>74</v>
      </c>
      <c r="X47" s="195" t="s">
        <v>75</v>
      </c>
      <c r="Y47" s="195" t="s">
        <v>76</v>
      </c>
      <c r="Z47" s="196" t="s">
        <v>77</v>
      </c>
    </row>
    <row r="48" spans="1:26" ht="12.75">
      <c r="A48" s="594"/>
      <c r="B48" s="178"/>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5"/>
    </row>
    <row r="49" spans="1:26" ht="12.75">
      <c r="A49" s="179" t="s">
        <v>386</v>
      </c>
      <c r="B49" s="180" t="s">
        <v>11</v>
      </c>
      <c r="C49" s="146">
        <v>0.05</v>
      </c>
      <c r="D49" s="146">
        <v>0.05</v>
      </c>
      <c r="E49" s="146">
        <v>0.05</v>
      </c>
      <c r="F49" s="146">
        <v>0.05</v>
      </c>
      <c r="G49" s="146">
        <v>0.1</v>
      </c>
      <c r="H49" s="146">
        <v>0.2</v>
      </c>
      <c r="I49" s="146">
        <v>0.4</v>
      </c>
      <c r="J49" s="146">
        <v>0.5</v>
      </c>
      <c r="K49" s="146">
        <v>0.5</v>
      </c>
      <c r="L49" s="146">
        <v>0.35</v>
      </c>
      <c r="M49" s="146">
        <v>0.15</v>
      </c>
      <c r="N49" s="146">
        <v>0.15</v>
      </c>
      <c r="O49" s="146">
        <v>0.15</v>
      </c>
      <c r="P49" s="146">
        <v>0.15</v>
      </c>
      <c r="Q49" s="146">
        <v>0.15</v>
      </c>
      <c r="R49" s="146">
        <v>0.15</v>
      </c>
      <c r="S49" s="146">
        <v>0.35</v>
      </c>
      <c r="T49" s="146">
        <v>0.5</v>
      </c>
      <c r="U49" s="146">
        <v>0.5</v>
      </c>
      <c r="V49" s="146">
        <v>0.4</v>
      </c>
      <c r="W49" s="146">
        <v>0.4</v>
      </c>
      <c r="X49" s="146">
        <v>0.3</v>
      </c>
      <c r="Y49" s="146">
        <v>0.2</v>
      </c>
      <c r="Z49" s="147">
        <v>0.1</v>
      </c>
    </row>
    <row r="50" spans="1:26" ht="12.75">
      <c r="A50" s="181"/>
      <c r="B50" s="182"/>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9"/>
    </row>
    <row r="51" spans="1:26" ht="12.75">
      <c r="A51" s="181" t="s">
        <v>50</v>
      </c>
      <c r="B51" s="183" t="s">
        <v>11</v>
      </c>
      <c r="C51" s="150">
        <v>1</v>
      </c>
      <c r="D51" s="150">
        <v>1</v>
      </c>
      <c r="E51" s="150">
        <v>1</v>
      </c>
      <c r="F51" s="150">
        <v>1</v>
      </c>
      <c r="G51" s="150">
        <v>1</v>
      </c>
      <c r="H51" s="150">
        <v>1</v>
      </c>
      <c r="I51" s="150">
        <v>1</v>
      </c>
      <c r="J51" s="150">
        <v>1</v>
      </c>
      <c r="K51" s="150">
        <v>1</v>
      </c>
      <c r="L51" s="150">
        <v>1</v>
      </c>
      <c r="M51" s="150">
        <v>1</v>
      </c>
      <c r="N51" s="150">
        <v>1</v>
      </c>
      <c r="O51" s="150">
        <v>1</v>
      </c>
      <c r="P51" s="150">
        <v>1</v>
      </c>
      <c r="Q51" s="150">
        <v>1</v>
      </c>
      <c r="R51" s="150">
        <v>1</v>
      </c>
      <c r="S51" s="150">
        <v>1</v>
      </c>
      <c r="T51" s="150">
        <v>1</v>
      </c>
      <c r="U51" s="150">
        <v>1</v>
      </c>
      <c r="V51" s="150">
        <v>1</v>
      </c>
      <c r="W51" s="150">
        <v>1</v>
      </c>
      <c r="X51" s="150">
        <v>1</v>
      </c>
      <c r="Y51" s="150">
        <v>1</v>
      </c>
      <c r="Z51" s="151">
        <v>1</v>
      </c>
    </row>
    <row r="52" spans="1:26" ht="12.75">
      <c r="A52" s="181"/>
      <c r="B52" s="182"/>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9"/>
    </row>
    <row r="53" spans="1:26" ht="12.75">
      <c r="A53" s="184" t="s">
        <v>387</v>
      </c>
      <c r="B53" s="185" t="s">
        <v>11</v>
      </c>
      <c r="C53" s="152">
        <v>1</v>
      </c>
      <c r="D53" s="152">
        <v>1</v>
      </c>
      <c r="E53" s="152">
        <v>1</v>
      </c>
      <c r="F53" s="152">
        <v>1</v>
      </c>
      <c r="G53" s="152">
        <v>1</v>
      </c>
      <c r="H53" s="152">
        <v>1</v>
      </c>
      <c r="I53" s="152">
        <v>1</v>
      </c>
      <c r="J53" s="152">
        <v>1</v>
      </c>
      <c r="K53" s="152">
        <v>1</v>
      </c>
      <c r="L53" s="152">
        <v>1</v>
      </c>
      <c r="M53" s="152">
        <v>1</v>
      </c>
      <c r="N53" s="152">
        <v>1</v>
      </c>
      <c r="O53" s="152">
        <v>1</v>
      </c>
      <c r="P53" s="152">
        <v>1</v>
      </c>
      <c r="Q53" s="152">
        <v>1</v>
      </c>
      <c r="R53" s="152">
        <v>1</v>
      </c>
      <c r="S53" s="152">
        <v>1</v>
      </c>
      <c r="T53" s="152">
        <v>1</v>
      </c>
      <c r="U53" s="152">
        <v>1</v>
      </c>
      <c r="V53" s="152">
        <v>1</v>
      </c>
      <c r="W53" s="152">
        <v>1</v>
      </c>
      <c r="X53" s="152">
        <v>1</v>
      </c>
      <c r="Y53" s="152">
        <v>1</v>
      </c>
      <c r="Z53" s="153">
        <v>1</v>
      </c>
    </row>
    <row r="54" spans="1:26" ht="12.75">
      <c r="A54" s="181"/>
      <c r="B54" s="189"/>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9"/>
    </row>
    <row r="55" spans="1:26" s="197" customFormat="1" ht="12.75">
      <c r="A55" s="593" t="s">
        <v>388</v>
      </c>
      <c r="B55" s="177"/>
      <c r="C55" s="195" t="s">
        <v>54</v>
      </c>
      <c r="D55" s="195" t="s">
        <v>55</v>
      </c>
      <c r="E55" s="195" t="s">
        <v>56</v>
      </c>
      <c r="F55" s="195" t="s">
        <v>57</v>
      </c>
      <c r="G55" s="195" t="s">
        <v>58</v>
      </c>
      <c r="H55" s="195" t="s">
        <v>59</v>
      </c>
      <c r="I55" s="195" t="s">
        <v>60</v>
      </c>
      <c r="J55" s="195" t="s">
        <v>61</v>
      </c>
      <c r="K55" s="195" t="s">
        <v>62</v>
      </c>
      <c r="L55" s="195" t="s">
        <v>63</v>
      </c>
      <c r="M55" s="195" t="s">
        <v>64</v>
      </c>
      <c r="N55" s="195" t="s">
        <v>65</v>
      </c>
      <c r="O55" s="195" t="s">
        <v>66</v>
      </c>
      <c r="P55" s="195" t="s">
        <v>67</v>
      </c>
      <c r="Q55" s="195" t="s">
        <v>68</v>
      </c>
      <c r="R55" s="195" t="s">
        <v>69</v>
      </c>
      <c r="S55" s="195" t="s">
        <v>70</v>
      </c>
      <c r="T55" s="195" t="s">
        <v>71</v>
      </c>
      <c r="U55" s="195" t="s">
        <v>72</v>
      </c>
      <c r="V55" s="195" t="s">
        <v>73</v>
      </c>
      <c r="W55" s="195" t="s">
        <v>74</v>
      </c>
      <c r="X55" s="195" t="s">
        <v>75</v>
      </c>
      <c r="Y55" s="195" t="s">
        <v>76</v>
      </c>
      <c r="Z55" s="196" t="s">
        <v>77</v>
      </c>
    </row>
    <row r="56" spans="1:26" ht="12.75">
      <c r="A56" s="594"/>
      <c r="B56" s="186"/>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5"/>
    </row>
    <row r="57" spans="1:26" ht="12.75">
      <c r="A57" s="184" t="s">
        <v>50</v>
      </c>
      <c r="B57" s="185" t="s">
        <v>11</v>
      </c>
      <c r="C57" s="152">
        <v>1</v>
      </c>
      <c r="D57" s="152">
        <v>1</v>
      </c>
      <c r="E57" s="152">
        <v>1</v>
      </c>
      <c r="F57" s="152">
        <v>1</v>
      </c>
      <c r="G57" s="152">
        <v>1</v>
      </c>
      <c r="H57" s="152">
        <v>1</v>
      </c>
      <c r="I57" s="152">
        <v>1</v>
      </c>
      <c r="J57" s="152">
        <v>1</v>
      </c>
      <c r="K57" s="152">
        <v>1</v>
      </c>
      <c r="L57" s="152">
        <v>1</v>
      </c>
      <c r="M57" s="152">
        <v>1</v>
      </c>
      <c r="N57" s="152">
        <v>1</v>
      </c>
      <c r="O57" s="152">
        <v>1</v>
      </c>
      <c r="P57" s="152">
        <v>1</v>
      </c>
      <c r="Q57" s="152">
        <v>1</v>
      </c>
      <c r="R57" s="152">
        <v>1</v>
      </c>
      <c r="S57" s="152">
        <v>1</v>
      </c>
      <c r="T57" s="152">
        <v>1</v>
      </c>
      <c r="U57" s="152">
        <v>1</v>
      </c>
      <c r="V57" s="152">
        <v>1</v>
      </c>
      <c r="W57" s="152">
        <v>1</v>
      </c>
      <c r="X57" s="152">
        <v>1</v>
      </c>
      <c r="Y57" s="152">
        <v>1</v>
      </c>
      <c r="Z57" s="153">
        <v>1</v>
      </c>
    </row>
    <row r="59" spans="1:26" s="117" customFormat="1" ht="42" customHeight="1">
      <c r="A59" s="254" t="s">
        <v>430</v>
      </c>
      <c r="B59" s="595" t="s">
        <v>431</v>
      </c>
      <c r="C59" s="595"/>
      <c r="D59" s="595"/>
      <c r="E59" s="595"/>
      <c r="F59" s="595"/>
      <c r="G59" s="595"/>
      <c r="H59" s="595"/>
      <c r="I59" s="595"/>
      <c r="J59" s="595"/>
      <c r="K59" s="595"/>
      <c r="L59" s="595"/>
      <c r="M59" s="595"/>
      <c r="N59" s="595"/>
      <c r="O59" s="595"/>
      <c r="P59" s="595"/>
      <c r="Q59" s="595"/>
      <c r="R59" s="595"/>
      <c r="S59" s="595"/>
      <c r="T59" s="595"/>
      <c r="U59" s="595"/>
      <c r="V59" s="595"/>
      <c r="W59" s="595"/>
      <c r="X59" s="595"/>
      <c r="Y59" s="595"/>
      <c r="Z59" s="596"/>
    </row>
  </sheetData>
  <sheetProtection/>
  <mergeCells count="5">
    <mergeCell ref="A3:B3"/>
    <mergeCell ref="A42:A43"/>
    <mergeCell ref="A47:A48"/>
    <mergeCell ref="A55:A56"/>
    <mergeCell ref="B59:Z5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W22">
      <selection activeCell="AH70" sqref="AH70"/>
    </sheetView>
  </sheetViews>
  <sheetFormatPr defaultColWidth="9.33203125" defaultRowHeight="10.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 Heejin</dc:creator>
  <cp:keywords/>
  <dc:description/>
  <cp:lastModifiedBy>Jian Zhang</cp:lastModifiedBy>
  <cp:lastPrinted>2008-04-01T22:25:39Z</cp:lastPrinted>
  <dcterms:created xsi:type="dcterms:W3CDTF">2008-01-14T18:21:26Z</dcterms:created>
  <dcterms:modified xsi:type="dcterms:W3CDTF">2018-10-19T02:11:19Z</dcterms:modified>
  <cp:category/>
  <cp:version/>
  <cp:contentType/>
  <cp:contentStatus/>
</cp:coreProperties>
</file>